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EEE53BDB-6CD3-406F-AD11-B0D24015AC49}" xr6:coauthVersionLast="47" xr6:coauthVersionMax="47" xr10:uidLastSave="{B7B7E63B-9AEF-4C6E-BA11-B273CEFF5214}"/>
  <bookViews>
    <workbookView xWindow="-120" yWindow="-120" windowWidth="38640" windowHeight="211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<sst xmlns="http://schemas.openxmlformats.org/spreadsheetml/2006/main" count="93" uniqueCount="85">
  <si>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</si>
  <si>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</si>
  <si>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</si>
  <si>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</si>
  <si>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</si>
  <si>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</si>
  <si>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</si>
  <si>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</si>
  <si>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</si>
  <si>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</si>
  <si>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</si>
  <si>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</si>
  <si>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</si>
  <si>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</si>
  <si>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</si>
  <si>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</si>
  <si>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</si>
  <si>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</si>
  <si>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</si>
  <si>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</si>
  <si>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</si>
  <si>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</si>
  <si>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</si>
  <si>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</si>
  <si>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</si>
  <si>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</si>
  <si>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</si>
  <si>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</si>
  <si>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</si>
  <si>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</si>
  <si>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</si>
  <si>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</si>
  <si>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</si>
  <si>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</si>
  <si>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</si>
  <si>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</si>
  <si>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</si>
  <si>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</si>
  <si>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</si>
  <si>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</si>
  <si>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</si>
  <si>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</si>
  <si>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</si>
  <si>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</si>
  <si>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</si>
  <si>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</si>
  <si>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</si>
  <si>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</si>
  <si>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</si>
  <si>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</si>
  <si>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</si>
  <si>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</si>
  <si>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</si>
  <si>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</si>
  <si>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</si>
  <si>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</si>
  <si>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</si>
  <si>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</si>
  <si>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</si>
  <si>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</si>
  <si>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</si>
  <si>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</si>
  <si>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</si>
  <si>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</si>
  <si>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</si>
  <si>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</si>
  <si>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마우스</t>
    <phoneticPr fontId="1" type="noConversion"/>
  </si>
  <si>
    <t>인텔정품쿨러</t>
    <phoneticPr fontId="1" type="noConversion"/>
  </si>
  <si>
    <t>코스니크</t>
    <phoneticPr fontId="1" type="noConversion"/>
  </si>
  <si>
    <t>삼성전자 DDR4-3200 (16GB)</t>
    <phoneticPr fontId="1" type="noConversion"/>
  </si>
  <si>
    <t>Western Digital WD BLUE 7200/64M (WD10EZEX, 1TB)</t>
    <phoneticPr fontId="1" type="noConversion"/>
  </si>
  <si>
    <t>케이블</t>
    <phoneticPr fontId="1" type="noConversion"/>
  </si>
  <si>
    <t>DP TO HDMI 케이블 S/V</t>
    <phoneticPr fontId="1" type="noConversion"/>
  </si>
  <si>
    <t>SK하이닉스 Gold P31 M.2 NVMe (500GB)</t>
    <phoneticPr fontId="1" type="noConversion"/>
  </si>
  <si>
    <t>인텔UHD750내장그래픽</t>
    <phoneticPr fontId="1" type="noConversion"/>
  </si>
  <si>
    <t>키보드마우스 set</t>
    <phoneticPr fontId="1" type="noConversion"/>
  </si>
  <si>
    <t>장패드</t>
    <phoneticPr fontId="1" type="noConversion"/>
  </si>
  <si>
    <t>게이밍장패드 5mm</t>
    <phoneticPr fontId="1" type="noConversion"/>
  </si>
  <si>
    <t>인텔 코어i5-13세대 13400 (랩터레이크) (정품)</t>
    <phoneticPr fontId="1" type="noConversion"/>
  </si>
  <si>
    <t>아이구주 HATCH 3 배너 메쉬 강화유리 (블랙)</t>
    <phoneticPr fontId="1" type="noConversion"/>
  </si>
  <si>
    <t>마이크로닉스 Classic II 풀체인지 500W 80PLUS BRONZE 230V EU</t>
    <phoneticPr fontId="1" type="noConversion"/>
  </si>
  <si>
    <t xml:space="preserve">GIGABYTE H610M S2H D4 
(DP,HDMI,DVI,RGB 사용가능) </t>
    <phoneticPr fontId="1" type="noConversion"/>
  </si>
  <si>
    <t xml:space="preserve"> </t>
    <phoneticPr fontId="1" type="noConversion"/>
  </si>
  <si>
    <t>퀵배송비</t>
    <phoneticPr fontId="1" type="noConversion"/>
  </si>
  <si>
    <t>퀵배송비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</si>
</sst>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58</v>
      </c>
      <c r="B1" s="22" t="s">
        <v>68</v>
      </c>
      <c r="C1" s="107" t="s">
        <v>62</v>
      </c>
      <c r="D1" s="108"/>
      <c r="E1" s="42"/>
      <c r="F1" s="43"/>
      <c r="G1" s="43"/>
      <c r="H1" s="44"/>
    </row>
    <row r="2" spans="1:9" ht="22.5" customHeight="1">
      <c r="A2" s="15" t="s">
        <v>44</v>
      </c>
      <c r="B2" s="21"/>
      <c r="C2" s="109"/>
      <c r="D2" s="110"/>
      <c r="E2" s="45"/>
      <c r="F2" s="46"/>
      <c r="G2" s="46"/>
      <c r="H2" s="47"/>
    </row>
    <row r="3" spans="1:9" ht="22.5" customHeight="1">
      <c r="A3" s="15" t="s">
        <v>45</v>
      </c>
      <c r="B3" s="16">
        <f ca="1">TODAY()</f>
        <v>44994</v>
      </c>
      <c r="C3" s="15" t="s">
        <v>46</v>
      </c>
      <c r="D3" s="20"/>
      <c r="E3" s="45"/>
      <c r="F3" s="46"/>
      <c r="G3" s="46"/>
      <c r="H3" s="47"/>
    </row>
    <row r="4" spans="1:9" ht="22.5" customHeight="1">
      <c r="A4" s="14" t="s">
        <v>43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63</v>
      </c>
      <c r="B6" s="98"/>
      <c r="C6" s="56" t="s">
        <v>78</v>
      </c>
      <c r="D6" s="57"/>
      <c r="E6" s="3" t="s">
        <v>6</v>
      </c>
      <c r="F6" s="6">
        <v>323000</v>
      </c>
      <c r="G6" s="3">
        <v>1</v>
      </c>
      <c r="H6" s="6">
        <f>F6*G6</f>
        <v>323000</v>
      </c>
      <c r="I6" s="2"/>
    </row>
    <row r="7" spans="1:9" ht="24" customHeight="1">
      <c r="A7" s="99"/>
      <c r="B7" s="100"/>
      <c r="C7" s="56" t="s">
        <v>67</v>
      </c>
      <c r="D7" s="57"/>
      <c r="E7" s="25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81</v>
      </c>
      <c r="D8" s="59"/>
      <c r="E8" s="3" t="s">
        <v>7</v>
      </c>
      <c r="F8" s="6">
        <v>133000</v>
      </c>
      <c r="G8" s="3">
        <v>1</v>
      </c>
      <c r="H8" s="6">
        <f t="shared" si="0"/>
        <v>133000</v>
      </c>
      <c r="I8" s="2"/>
    </row>
    <row r="9" spans="1:9" ht="37.5" customHeight="1">
      <c r="A9" s="99"/>
      <c r="B9" s="100"/>
      <c r="C9" s="56" t="s">
        <v>69</v>
      </c>
      <c r="D9" s="57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99"/>
      <c r="B10" s="100"/>
      <c r="C10" s="56" t="s">
        <v>74</v>
      </c>
      <c r="D10" s="57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99"/>
      <c r="B11" s="100"/>
      <c r="C11" s="120" t="s">
        <v>73</v>
      </c>
      <c r="D11" s="121"/>
      <c r="E11" s="3" t="s">
        <v>10</v>
      </c>
      <c r="F11" s="6">
        <v>72000</v>
      </c>
      <c r="G11" s="3">
        <v>1</v>
      </c>
      <c r="H11" s="6">
        <f t="shared" si="0"/>
        <v>72000</v>
      </c>
      <c r="I11" s="2"/>
    </row>
    <row r="12" spans="1:9" ht="24" customHeight="1">
      <c r="A12" s="99"/>
      <c r="B12" s="100"/>
      <c r="C12" s="56" t="s">
        <v>70</v>
      </c>
      <c r="D12" s="57"/>
      <c r="E12" s="3" t="s">
        <v>11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99"/>
      <c r="B13" s="100"/>
      <c r="C13" s="92" t="s">
        <v>60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92" t="s">
        <v>79</v>
      </c>
      <c r="D14" s="93"/>
      <c r="E14" s="3" t="s">
        <v>13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99"/>
      <c r="B15" s="100"/>
      <c r="C15" s="92" t="s">
        <v>80</v>
      </c>
      <c r="D15" s="93"/>
      <c r="E15" s="3" t="s">
        <v>14</v>
      </c>
      <c r="F15" s="6">
        <v>54000</v>
      </c>
      <c r="G15" s="3">
        <v>1</v>
      </c>
      <c r="H15" s="6">
        <f t="shared" si="0"/>
        <v>54000</v>
      </c>
      <c r="I15" s="2"/>
    </row>
    <row r="16" spans="1:9" ht="24" customHeight="1">
      <c r="A16" s="99"/>
      <c r="B16" s="100"/>
      <c r="C16" s="116" t="s">
        <v>61</v>
      </c>
      <c r="D16" s="117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19"/>
      <c r="D17" s="18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55</v>
      </c>
      <c r="D18" s="119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64</v>
      </c>
      <c r="B20" s="102"/>
      <c r="C20" s="113" t="s">
        <v>18</v>
      </c>
      <c r="D20" s="113"/>
      <c r="E20" s="67">
        <f>SUM(H6:H19)</f>
        <v>796000</v>
      </c>
      <c r="F20" s="67"/>
      <c r="G20" s="27">
        <v>2</v>
      </c>
      <c r="H20" s="53" t="s">
        <v>20</v>
      </c>
      <c r="I20" s="2"/>
    </row>
    <row r="21" spans="1:9" ht="12.75" customHeight="1">
      <c r="A21" s="103"/>
      <c r="B21" s="104"/>
      <c r="C21" s="113"/>
      <c r="D21" s="113"/>
      <c r="E21" s="67">
        <f>E20*G20</f>
        <v>1592000</v>
      </c>
      <c r="F21" s="67"/>
      <c r="G21" s="67"/>
      <c r="H21" s="53"/>
      <c r="I21" s="2"/>
    </row>
    <row r="22" spans="1:9" ht="12.75" customHeight="1">
      <c r="A22" s="103"/>
      <c r="B22" s="104"/>
      <c r="C22" s="113"/>
      <c r="D22" s="113"/>
      <c r="E22" s="67"/>
      <c r="F22" s="67"/>
      <c r="G22" s="67"/>
      <c r="H22" s="53"/>
      <c r="I22" s="2"/>
    </row>
    <row r="23" spans="1:9" ht="17.25" customHeight="1">
      <c r="A23" s="103"/>
      <c r="B23" s="104"/>
      <c r="C23" s="90" t="s">
        <v>23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5"/>
      <c r="B24" s="106"/>
      <c r="C24" s="92" t="s">
        <v>72</v>
      </c>
      <c r="D24" s="93"/>
      <c r="E24" s="5" t="s">
        <v>71</v>
      </c>
      <c r="F24" s="6">
        <v>0</v>
      </c>
      <c r="G24" s="3">
        <v>2</v>
      </c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4" t="s">
        <v>75</v>
      </c>
      <c r="D25" s="93"/>
      <c r="E25" s="31" t="s">
        <v>66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78"/>
      <c r="B26" s="79"/>
      <c r="C26" s="94" t="s">
        <v>77</v>
      </c>
      <c r="D26" s="93"/>
      <c r="E26" s="5" t="s">
        <v>76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78"/>
      <c r="B27" s="79"/>
      <c r="C27" s="95" t="s">
        <v>84</v>
      </c>
      <c r="D27" s="96"/>
      <c r="E27" s="5" t="s">
        <v>83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8"/>
      <c r="B28" s="79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95"/>
      <c r="D30" s="96"/>
      <c r="E30" s="5"/>
      <c r="F30" s="6"/>
      <c r="G30" s="3"/>
      <c r="H30" s="6" t="s">
        <v>82</v>
      </c>
      <c r="I30" s="2"/>
    </row>
    <row r="31" spans="1:9" ht="16.5" hidden="1" customHeight="1">
      <c r="A31" s="78"/>
      <c r="B31" s="79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32</v>
      </c>
      <c r="B33" s="33"/>
      <c r="C33" s="86" t="str">
        <f>IF(F37="현금(이체X)",Sheet2!C1,IF(F37="카드",Sheet2!C1,IF(F37="이체 및 현금영수증",Sheet2!C1,IF(F37="카드+현금",Sheet2!C2,IF(F37="이체 및 세금계산서",Sheet2!C1)))))</f>
        <v>선택사항</v>
      </c>
      <c r="D33" s="87"/>
      <c r="E33" s="68">
        <f>SUM(H24:H32)</f>
        <v>0</v>
      </c>
      <c r="F33" s="69"/>
      <c r="G33" s="69"/>
      <c r="H33" s="51" t="s">
        <v>20</v>
      </c>
      <c r="I33" s="2"/>
    </row>
    <row r="34" spans="1:9" ht="14.25" customHeight="1">
      <c r="A34" s="34"/>
      <c r="B34" s="35"/>
      <c r="C34" s="88"/>
      <c r="D34" s="89"/>
      <c r="E34" s="70"/>
      <c r="F34" s="71"/>
      <c r="G34" s="71"/>
      <c r="H34" s="52"/>
      <c r="I34" s="2"/>
    </row>
    <row r="35" spans="1:9" ht="16.5" customHeight="1">
      <c r="A35" s="74" t="s">
        <v>35</v>
      </c>
      <c r="B35" s="75"/>
      <c r="C35" s="84"/>
      <c r="D35" s="85"/>
      <c r="E35" s="8" t="s">
        <v>4</v>
      </c>
      <c r="F35" s="62">
        <f>SUM(E21,E33)</f>
        <v>1592000</v>
      </c>
      <c r="G35" s="62"/>
      <c r="H35" s="9" t="s">
        <v>20</v>
      </c>
      <c r="I35" s="2"/>
    </row>
    <row r="36" spans="1:9" ht="16.5" customHeight="1">
      <c r="A36" s="74" t="s">
        <v>34</v>
      </c>
      <c r="B36" s="75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60">
        <f>F35*1.1-F35</f>
        <v>159200.00000000023</v>
      </c>
      <c r="G36" s="61"/>
      <c r="H36" s="10"/>
      <c r="I36" s="2"/>
    </row>
    <row r="37" spans="1:9" ht="17.25" customHeight="1">
      <c r="A37" s="74" t="s">
        <v>30</v>
      </c>
      <c r="B37" s="75"/>
      <c r="C37" s="36"/>
      <c r="D37" s="37"/>
      <c r="E37" s="8" t="s">
        <v>29</v>
      </c>
      <c r="F37" s="72" t="s">
        <v>65</v>
      </c>
      <c r="G37" s="73"/>
      <c r="H37" s="30"/>
      <c r="I37" s="2"/>
    </row>
    <row r="38" spans="1:9" ht="19.5" customHeight="1">
      <c r="A38" s="32" t="s">
        <v>31</v>
      </c>
      <c r="B38" s="33"/>
      <c r="C38" s="38">
        <f>SUM(C35:C36)-C37</f>
        <v>0</v>
      </c>
      <c r="D38" s="39"/>
      <c r="E38" s="24" t="s">
        <v>30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22</v>
      </c>
      <c r="F39" s="63">
        <f>IF(F37="현금(이체X)",F35,IF(F37="카드",ROUND(Sheet2!B5,-4),IF(F37="이체 및 현금영수증",F35+F35*10%,IF(F37="이체 및 세금계산서",F35+F35*10%,IF(F37="이체 및 세금계산서",F35+F35*10%,)))))-F38</f>
        <v>1751200</v>
      </c>
      <c r="G39" s="63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24</v>
      </c>
      <c r="C1" t="s">
        <v>36</v>
      </c>
      <c r="D1" s="12" t="s">
        <v>38</v>
      </c>
      <c r="E1" t="s">
        <v>57</v>
      </c>
    </row>
    <row r="2" spans="1:5">
      <c r="A2" t="s">
        <v>26</v>
      </c>
      <c r="B2" t="s">
        <v>20</v>
      </c>
      <c r="C2" t="s">
        <v>41</v>
      </c>
      <c r="D2" t="s">
        <v>37</v>
      </c>
    </row>
    <row r="3" spans="1:5">
      <c r="A3" t="s">
        <v>27</v>
      </c>
      <c r="B3" t="s">
        <v>33</v>
      </c>
      <c r="D3" s="13" t="s">
        <v>39</v>
      </c>
    </row>
    <row r="4" spans="1:5">
      <c r="A4" t="s">
        <v>28</v>
      </c>
      <c r="B4" s="11">
        <f>Sheet1!F35-(Sheet1!C35)</f>
        <v>1592000</v>
      </c>
    </row>
    <row r="5" spans="1:5">
      <c r="A5" t="s">
        <v>42</v>
      </c>
      <c r="B5">
        <f>B4*1.13</f>
        <v>1798959.9999999998</v>
      </c>
    </row>
    <row r="6" spans="1:5">
      <c r="A6" t="s">
        <v>40</v>
      </c>
    </row>
    <row r="7" spans="1:5">
      <c r="A7" t="s">
        <v>19</v>
      </c>
      <c r="B7" s="11">
        <v>60000</v>
      </c>
    </row>
    <row r="8" spans="1:5">
      <c r="A8" t="s">
        <v>50</v>
      </c>
      <c r="B8" s="11">
        <v>70000</v>
      </c>
    </row>
    <row r="9" spans="1:5">
      <c r="A9" t="s">
        <v>48</v>
      </c>
      <c r="B9" s="11">
        <v>80000</v>
      </c>
    </row>
    <row r="10" spans="1:5">
      <c r="A10" t="s">
        <v>49</v>
      </c>
      <c r="B10" s="11">
        <v>100000</v>
      </c>
    </row>
    <row r="11" spans="1:5">
      <c r="A11" t="s">
        <v>52</v>
      </c>
      <c r="B11" s="11">
        <v>151200</v>
      </c>
    </row>
    <row r="12" spans="1:5">
      <c r="A12" t="s">
        <v>51</v>
      </c>
      <c r="B12" s="11">
        <v>188000</v>
      </c>
    </row>
    <row r="13" spans="1:5">
      <c r="A13" t="s">
        <v>53</v>
      </c>
      <c r="B13" s="11">
        <v>194290</v>
      </c>
    </row>
    <row r="14" spans="1:5">
      <c r="A14" t="s">
        <v>54</v>
      </c>
      <c r="B14" s="11">
        <v>359000</v>
      </c>
    </row>
    <row r="15" spans="1:5">
      <c r="A15" t="s">
        <v>56</v>
      </c>
    </row>
    <row r="16" spans="1:5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2023-03-09T02:08:43Z</cp:lastPrinted>
  <dcterms:created xsi:type="dcterms:W3CDTF">2019-03-28T03:58:09Z</dcterms:created>
  <dcterms:modified xsi:type="dcterms:W3CDTF">2023-03-09T02:09:38Z</dcterms:modified>
</cp:coreProperties>
</file>