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2D872C4C-1A4D-470D-97C8-09E2DCB3DA20}" xr6:coauthVersionLast="47" xr6:coauthVersionMax="47" xr10:uidLastSave="{30EA20EC-8D7C-46C1-BD44-3641AD3137D6}"/>
  <bookViews>
    <workbookView xWindow="3495" yWindow="42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<sst xmlns="http://schemas.openxmlformats.org/spreadsheetml/2006/main" count="91" uniqueCount="82">
  <si>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</si>
  <si>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</si>
  <si>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</si>
  <si>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</si>
  <si>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</si>
  <si>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</si>
  <si>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</si>
  <si>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</si>
  <si>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</si>
  <si>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</si>
  <si>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</si>
  <si>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</si>
  <si>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</si>
  <si>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</si>
  <si>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</si>
  <si>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</si>
  <si>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</si>
  <si>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</si>
  <si>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</si>
  <si>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</si>
  <si>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</si>
  <si>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</si>
  <si>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</si>
  <si>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</si>
  <si>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</si>
  <si>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</si>
  <si>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</si>
  <si>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</si>
  <si>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</si>
  <si>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</si>
  <si>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</si>
  <si>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</si>
  <si>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</si>
  <si>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</si>
  <si>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</si>
  <si>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</si>
  <si>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</si>
  <si>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</si>
  <si>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</si>
  <si>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</si>
  <si>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</si>
  <si>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</si>
  <si>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</si>
  <si>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</si>
  <si>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</si>
  <si>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</si>
  <si>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</si>
  <si>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</si>
  <si>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</si>
  <si>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</si>
  <si>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</si>
  <si>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</si>
  <si>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</si>
  <si>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</si>
  <si>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</si>
  <si>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</si>
  <si>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</si>
  <si>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</si>
  <si>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</si>
  <si>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</si>
  <si>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</si>
  <si>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</si>
  <si>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</si>
  <si>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</si>
  <si>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FORGAME G400</t>
    <phoneticPr fontId="1" type="noConversion"/>
  </si>
  <si>
    <t>GIGABYTE B660M DS3H D4 제이씨현</t>
    <phoneticPr fontId="1" type="noConversion"/>
  </si>
  <si>
    <t>삼성전자 DDR4-3200 (8GB)</t>
    <phoneticPr fontId="1" type="noConversion"/>
  </si>
  <si>
    <t>SK하이닉스 Gold P31 M.2 NVMe (1TB)</t>
    <phoneticPr fontId="1" type="noConversion"/>
  </si>
  <si>
    <t>Seagate BarraCuda 7200/256M (ST2000DM008, 2TB)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</si>
  <si>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</si>
  <si>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</si>
  <si>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이체 및 세금계산서</t>
  </si>
  <si>
    <t>인텔 코어i7-12세대 12700KF (엘더레이크) (정품)</t>
    <phoneticPr fontId="1" type="noConversion"/>
  </si>
  <si>
    <t>코스니크 (디자인겸 영상편집)</t>
    <phoneticPr fontId="1" type="noConversion"/>
  </si>
  <si>
    <t>기존꺼 그대로 사용하기로 1050TI</t>
    <phoneticPr fontId="1" type="noConversion"/>
  </si>
  <si>
    <t>모니터</t>
    <phoneticPr fontId="1" type="noConversion"/>
  </si>
  <si>
    <t>키보드마우스 SET 합본</t>
    <phoneticPr fontId="1" type="noConversion"/>
  </si>
  <si>
    <t>장패드</t>
    <phoneticPr fontId="1" type="noConversion"/>
  </si>
  <si>
    <t>패드</t>
    <phoneticPr fontId="1" type="noConversion"/>
  </si>
  <si>
    <t>키보드마우스</t>
    <phoneticPr fontId="1" type="noConversion"/>
  </si>
  <si>
    <t>DVI TO HDMI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</si>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</sst>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5"/>
      <c r="F1" s="106"/>
      <c r="G1" s="106"/>
      <c r="H1" s="107"/>
    </row>
    <row r="2" spans="1:9" ht="22.5" customHeight="1">
      <c r="A2" s="15" t="s">
        <v>44</v>
      </c>
      <c r="B2" s="22"/>
      <c r="C2" s="46"/>
      <c r="D2" s="47"/>
      <c r="E2" s="108"/>
      <c r="F2" s="109"/>
      <c r="G2" s="109"/>
      <c r="H2" s="110"/>
    </row>
    <row r="3" spans="1:9" ht="22.5" customHeight="1">
      <c r="A3" s="15" t="s">
        <v>45</v>
      </c>
      <c r="B3" s="17">
        <f ca="1">TODAY()</f>
        <v>44571</v>
      </c>
      <c r="C3" s="16" t="s">
        <v>46</v>
      </c>
      <c r="D3" s="21"/>
      <c r="E3" s="108"/>
      <c r="F3" s="109"/>
      <c r="G3" s="109"/>
      <c r="H3" s="110"/>
    </row>
    <row r="4" spans="1:9" ht="22.5" customHeight="1">
      <c r="A4" s="14" t="s">
        <v>43</v>
      </c>
      <c r="B4" s="50"/>
      <c r="C4" s="50"/>
      <c r="D4" s="51"/>
      <c r="E4" s="111"/>
      <c r="F4" s="112"/>
      <c r="G4" s="112"/>
      <c r="H4" s="113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7" t="s">
        <v>72</v>
      </c>
      <c r="D6" s="66"/>
      <c r="E6" s="3" t="s">
        <v>6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36"/>
      <c r="B7" s="37"/>
      <c r="C7" s="65" t="s">
        <v>64</v>
      </c>
      <c r="D7" s="66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8" t="s">
        <v>65</v>
      </c>
      <c r="D8" s="119"/>
      <c r="E8" s="3" t="s">
        <v>7</v>
      </c>
      <c r="F8" s="6">
        <v>144000</v>
      </c>
      <c r="G8" s="3">
        <v>1</v>
      </c>
      <c r="H8" s="6">
        <f t="shared" si="0"/>
        <v>144000</v>
      </c>
      <c r="I8" s="2"/>
    </row>
    <row r="9" spans="1:9" ht="37.5" customHeight="1">
      <c r="A9" s="36"/>
      <c r="B9" s="37"/>
      <c r="C9" s="65" t="s">
        <v>66</v>
      </c>
      <c r="D9" s="66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4" customHeight="1">
      <c r="A12" s="36"/>
      <c r="B12" s="37"/>
      <c r="C12" s="65" t="s">
        <v>68</v>
      </c>
      <c r="D12" s="66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9">
        <f>SUM(H6:H19)</f>
        <v>1119000</v>
      </c>
      <c r="F20" s="69"/>
      <c r="G20" s="29">
        <v>1</v>
      </c>
      <c r="H20" s="116" t="s">
        <v>20</v>
      </c>
      <c r="I20" s="2"/>
    </row>
    <row r="21" spans="1:9" ht="12.75" customHeight="1">
      <c r="A21" s="40"/>
      <c r="B21" s="41"/>
      <c r="C21" s="52"/>
      <c r="D21" s="52"/>
      <c r="E21" s="69">
        <f>E20*G20</f>
        <v>1119000</v>
      </c>
      <c r="F21" s="69"/>
      <c r="G21" s="69"/>
      <c r="H21" s="116"/>
      <c r="I21" s="2"/>
    </row>
    <row r="22" spans="1:9" ht="12.75" customHeight="1">
      <c r="A22" s="40"/>
      <c r="B22" s="41"/>
      <c r="C22" s="52"/>
      <c r="D22" s="52"/>
      <c r="E22" s="69"/>
      <c r="F22" s="69"/>
      <c r="G22" s="69"/>
      <c r="H22" s="116"/>
      <c r="I22" s="2"/>
    </row>
    <row r="23" spans="1:9" ht="17.25" customHeight="1">
      <c r="A23" s="40"/>
      <c r="B23" s="41"/>
      <c r="C23" s="96" t="s">
        <v>23</v>
      </c>
      <c r="D23" s="9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75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8" t="s">
        <v>76</v>
      </c>
      <c r="D25" s="56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8" t="s">
        <v>77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67" t="s">
        <v>80</v>
      </c>
      <c r="D27" s="6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67"/>
      <c r="D29" s="6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67"/>
      <c r="D30" s="6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67"/>
      <c r="D31" s="6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3.5" customHeight="1">
      <c r="A33" s="84" t="s">
        <v>32</v>
      </c>
      <c r="B33" s="85"/>
      <c r="C33" s="92" t="str">
        <f>IF(F37="현금(이체X)",Sheet2!C1,IF(F37="카드",Sheet2!C1,IF(F37="이체 및 현금영수증",Sheet2!C1,IF(F37="카드+현금",Sheet2!C2,IF(F37="이체 및 세금계산서",Sheet2!C1)))))</f>
        <v>선택사항</v>
      </c>
      <c r="D33" s="93"/>
      <c r="E33" s="70">
        <f>SUM(H24:H32)</f>
        <v>0</v>
      </c>
      <c r="F33" s="71"/>
      <c r="G33" s="71"/>
      <c r="H33" s="114" t="s">
        <v>20</v>
      </c>
      <c r="I33" s="2"/>
    </row>
    <row r="34" spans="1:9" ht="14.25" customHeight="1">
      <c r="A34" s="86"/>
      <c r="B34" s="87"/>
      <c r="C34" s="94"/>
      <c r="D34" s="95"/>
      <c r="E34" s="72"/>
      <c r="F34" s="73"/>
      <c r="G34" s="73"/>
      <c r="H34" s="115"/>
      <c r="I34" s="2"/>
    </row>
    <row r="35" spans="1:9" ht="16.5" customHeight="1">
      <c r="A35" s="76" t="s">
        <v>35</v>
      </c>
      <c r="B35" s="77"/>
      <c r="C35" s="90"/>
      <c r="D35" s="91"/>
      <c r="E35" s="8" t="s">
        <v>4</v>
      </c>
      <c r="F35" s="122">
        <f>SUM(E21,E33)</f>
        <v>1119000</v>
      </c>
      <c r="G35" s="122"/>
      <c r="H35" s="9" t="s">
        <v>20</v>
      </c>
      <c r="I35" s="2"/>
    </row>
    <row r="36" spans="1:9" ht="16.5" customHeight="1">
      <c r="A36" s="76" t="s">
        <v>34</v>
      </c>
      <c r="B36" s="77"/>
      <c r="C36" s="88"/>
      <c r="D36" s="89"/>
      <c r="E36" s="8" t="s">
        <v>21</v>
      </c>
      <c r="F36" s="120">
        <f>F35*1.1-F35</f>
        <v>111900</v>
      </c>
      <c r="G36" s="121"/>
      <c r="H36" s="10"/>
      <c r="I36" s="2"/>
    </row>
    <row r="37" spans="1:9" ht="17.25" customHeight="1">
      <c r="A37" s="76" t="s">
        <v>30</v>
      </c>
      <c r="B37" s="77"/>
      <c r="C37" s="99"/>
      <c r="D37" s="100"/>
      <c r="E37" s="8" t="s">
        <v>29</v>
      </c>
      <c r="F37" s="74" t="s">
        <v>71</v>
      </c>
      <c r="G37" s="75"/>
      <c r="H37" s="32"/>
      <c r="I37" s="2"/>
    </row>
    <row r="38" spans="1:9" ht="19.5" customHeight="1">
      <c r="A38" s="84" t="s">
        <v>31</v>
      </c>
      <c r="B38" s="85"/>
      <c r="C38" s="101">
        <f>SUM(C35:C36)-C37</f>
        <v>0</v>
      </c>
      <c r="D38" s="102"/>
      <c r="E38" s="25" t="s">
        <v>30</v>
      </c>
      <c r="F38" s="124"/>
      <c r="G38" s="125"/>
      <c r="H38" s="126"/>
      <c r="I38" s="2"/>
    </row>
    <row r="39" spans="1:9" ht="20.25" customHeight="1">
      <c r="A39" s="86"/>
      <c r="B39" s="87"/>
      <c r="C39" s="103"/>
      <c r="D39" s="104"/>
      <c r="E39" s="30" t="s">
        <v>22</v>
      </c>
      <c r="F39" s="123">
        <f>IF(F37="현금(이체X)",F35,IF(F37="카드",ROUND(Sheet2!B5,-4),IF(F37="이체 및 현금영수증",F35+F35*10%,IF(F37="이체 및 세금계산서",F35+F35*10%,IF(F37="이체 및 세금계산서",F35+F35*10%,)))))-F38</f>
        <v>1230900</v>
      </c>
      <c r="G39" s="12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1119000</v>
      </c>
    </row>
    <row r="5" spans="1:6">
      <c r="A5" t="s">
        <v>42</v>
      </c>
      <c r="B5">
        <f>B4*1.13</f>
        <v>1264469.9999999998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2022-01-06T05:04:19Z</cp:lastPrinted>
  <dcterms:created xsi:type="dcterms:W3CDTF">2019-03-28T03:58:09Z</dcterms:created>
  <dcterms:modified xsi:type="dcterms:W3CDTF">2022-01-10T07:43:58Z</dcterms:modified>
</cp:coreProperties>
</file>