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489301C0-3BA6-42A0-B764-BC7A98F38FE9}" xr6:coauthVersionLast="45" xr6:coauthVersionMax="45" xr10:uidLastSave="{00000000-0000-0000-0000-000000000000}"/>
  <bookViews>
    <workbookView xWindow="3075" yWindow="2745" windowWidth="28800" windowHeight="1557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<sst xmlns="http://schemas.openxmlformats.org/spreadsheetml/2006/main" count="87" uniqueCount="79">
  <si>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</si>
  <si>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</si>
  <si>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</si>
  <si>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</si>
  <si>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</si>
  <si>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</si>
  <si>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</si>
  <si>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</si>
  <si>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</si>
  <si>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</si>
  <si>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</si>
  <si>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</si>
  <si>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</si>
  <si>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</si>
  <si>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</si>
  <si>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</si>
  <si>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</si>
  <si>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</si>
  <si>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</si>
  <si>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</si>
  <si>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</si>
  <si>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</si>
  <si>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</si>
  <si>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</si>
  <si>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</si>
  <si>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</si>
  <si>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</si>
  <si>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</si>
  <si>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</si>
  <si>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</si>
  <si>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</si>
  <si>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</si>
  <si>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</si>
  <si>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</si>
  <si>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</si>
  <si>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</si>
  <si>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</si>
  <si>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</si>
  <si>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</si>
  <si>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</si>
  <si>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</si>
  <si>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</si>
  <si>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</si>
  <si>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</si>
  <si>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</si>
  <si>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</si>
  <si>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</si>
  <si>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</si>
  <si>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</si>
  <si>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</si>
  <si>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</si>
  <si>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</si>
  <si>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</si>
  <si>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</si>
  <si>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</si>
  <si>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</si>
  <si>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</si>
  <si>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</si>
  <si>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</si>
  <si>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</si>
  <si>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</si>
  <si>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</si>
  <si>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</si>
  <si>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</si>
  <si>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키보드</t>
    <phoneticPr fontId="1" type="noConversion"/>
  </si>
  <si>
    <t>할인금</t>
    <phoneticPr fontId="1" type="noConversion"/>
  </si>
  <si>
    <t>/</t>
    <phoneticPr fontId="1" type="noConversion"/>
  </si>
  <si>
    <t>카드</t>
  </si>
  <si>
    <t>삼성전자 DDR4 16G PC4-21300 (정품)</t>
    <phoneticPr fontId="1" type="noConversion"/>
  </si>
  <si>
    <t>Western Digital WD BLUE 7200/64M (WD10EZEX, 1TB)</t>
    <phoneticPr fontId="1" type="noConversion"/>
  </si>
  <si>
    <t>캐드작업용</t>
    <phoneticPr fontId="1" type="noConversion"/>
  </si>
  <si>
    <t>Western Digital WD BLUE SN550 M.2 NVMe (250GB) 일반 SSD 대비 3배이상 빠름</t>
    <phoneticPr fontId="1" type="noConversion"/>
  </si>
  <si>
    <t>011-784-5251</t>
    <phoneticPr fontId="1" type="noConversion"/>
  </si>
  <si>
    <t>AMD 라이젠5-3세대 3600 (마티스) (정품)</t>
    <phoneticPr fontId="1" type="noConversion"/>
  </si>
  <si>
    <t>AMD 정품쿨러</t>
    <phoneticPr fontId="1" type="noConversion"/>
  </si>
  <si>
    <t xml:space="preserve">ASUS(아수스) A320M-C R2.0 대원 (벌크)  </t>
    <phoneticPr fontId="1" type="noConversion"/>
  </si>
  <si>
    <t xml:space="preserve">이엠텍(EMTEK) 1660 스톰 X 듀얼 V2  </t>
    <phoneticPr fontId="1" type="noConversion"/>
  </si>
  <si>
    <t>마이크로닉스 Master M60 메쉬</t>
    <phoneticPr fontId="1" type="noConversion"/>
  </si>
  <si>
    <t>마이크로닉스 Classic II 600W +12V Single Rail 85+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</si>
</sst>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="85" zoomScaleNormal="100" zoomScalePageLayoutView="85" workbookViewId="0">
      <selection activeCell="C14" sqref="C14:D14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63</v>
      </c>
      <c r="B1" s="27" t="s">
        <v>70</v>
      </c>
      <c r="C1" s="33" t="s">
        <v>48</v>
      </c>
      <c r="D1" s="34"/>
      <c r="E1" s="89"/>
      <c r="F1" s="90"/>
      <c r="G1" s="90"/>
      <c r="H1" s="91"/>
    </row>
    <row r="2" spans="1:9" ht="22.5" customHeight="1">
      <c r="A2" s="18" t="s">
        <v>49</v>
      </c>
      <c r="B2" s="26" t="s">
        <v>72</v>
      </c>
      <c r="C2" s="35"/>
      <c r="D2" s="36"/>
      <c r="E2" s="92"/>
      <c r="F2" s="93"/>
      <c r="G2" s="93"/>
      <c r="H2" s="94"/>
    </row>
    <row r="3" spans="1:9" ht="22.5" customHeight="1">
      <c r="A3" s="18" t="s">
        <v>50</v>
      </c>
      <c r="B3" s="20">
        <f ca="1">TODAY()</f>
        <v>43986</v>
      </c>
      <c r="C3" s="19" t="s">
        <v>51</v>
      </c>
      <c r="D3" s="25"/>
      <c r="E3" s="92"/>
      <c r="F3" s="93"/>
      <c r="G3" s="93"/>
      <c r="H3" s="94"/>
    </row>
    <row r="4" spans="1:9" ht="22.5" customHeight="1">
      <c r="A4" s="17" t="s">
        <v>47</v>
      </c>
      <c r="B4" s="39"/>
      <c r="C4" s="39"/>
      <c r="D4" s="40"/>
      <c r="E4" s="95"/>
      <c r="F4" s="96"/>
      <c r="G4" s="96"/>
      <c r="H4" s="97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1" t="s">
        <v>28</v>
      </c>
      <c r="B6" s="102"/>
      <c r="C6" s="59" t="s">
        <v>73</v>
      </c>
      <c r="D6" s="60"/>
      <c r="E6" s="3" t="s">
        <v>6</v>
      </c>
      <c r="F6" s="6">
        <v>226000</v>
      </c>
      <c r="G6" s="3">
        <v>1</v>
      </c>
      <c r="H6" s="6">
        <f>F6*G6</f>
        <v>226000</v>
      </c>
      <c r="I6" s="2"/>
    </row>
    <row r="7" spans="1:9" ht="24" customHeight="1">
      <c r="A7" s="103"/>
      <c r="B7" s="104"/>
      <c r="C7" s="59" t="s">
        <v>74</v>
      </c>
      <c r="D7" s="60"/>
      <c r="E7" s="30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103"/>
      <c r="B8" s="104"/>
      <c r="C8" s="59" t="s">
        <v>75</v>
      </c>
      <c r="D8" s="60"/>
      <c r="E8" s="3" t="s">
        <v>7</v>
      </c>
      <c r="F8" s="6">
        <v>85000</v>
      </c>
      <c r="G8" s="3">
        <v>1</v>
      </c>
      <c r="H8" s="6">
        <f t="shared" si="0"/>
        <v>85000</v>
      </c>
      <c r="I8" s="2"/>
    </row>
    <row r="9" spans="1:9" ht="37.5" customHeight="1">
      <c r="A9" s="103"/>
      <c r="B9" s="104"/>
      <c r="C9" s="59" t="s">
        <v>68</v>
      </c>
      <c r="D9" s="60"/>
      <c r="E9" s="3" t="s">
        <v>8</v>
      </c>
      <c r="F9" s="6">
        <v>75000</v>
      </c>
      <c r="G9" s="3">
        <v>1</v>
      </c>
      <c r="H9" s="6">
        <f t="shared" si="0"/>
        <v>75000</v>
      </c>
      <c r="I9" s="2"/>
    </row>
    <row r="10" spans="1:9" ht="24" customHeight="1">
      <c r="A10" s="103"/>
      <c r="B10" s="104"/>
      <c r="C10" s="59" t="s">
        <v>76</v>
      </c>
      <c r="D10" s="60"/>
      <c r="E10" s="3" t="s">
        <v>9</v>
      </c>
      <c r="F10" s="6">
        <v>275000</v>
      </c>
      <c r="G10" s="3">
        <v>1</v>
      </c>
      <c r="H10" s="6">
        <f t="shared" si="0"/>
        <v>275000</v>
      </c>
      <c r="I10" s="2"/>
    </row>
    <row r="11" spans="1:9" ht="34.5" customHeight="1">
      <c r="A11" s="103"/>
      <c r="B11" s="104"/>
      <c r="C11" s="59" t="s">
        <v>71</v>
      </c>
      <c r="D11" s="60"/>
      <c r="E11" s="3" t="s">
        <v>10</v>
      </c>
      <c r="F11" s="6">
        <v>75000</v>
      </c>
      <c r="G11" s="3">
        <v>1</v>
      </c>
      <c r="H11" s="6">
        <f t="shared" si="0"/>
        <v>75000</v>
      </c>
      <c r="I11" s="2"/>
    </row>
    <row r="12" spans="1:9" ht="24" customHeight="1">
      <c r="A12" s="103"/>
      <c r="B12" s="104"/>
      <c r="C12" s="59" t="s">
        <v>69</v>
      </c>
      <c r="D12" s="60"/>
      <c r="E12" s="3" t="s">
        <v>11</v>
      </c>
      <c r="F12" s="6">
        <v>60000</v>
      </c>
      <c r="G12" s="3">
        <v>1</v>
      </c>
      <c r="H12" s="6">
        <f t="shared" si="0"/>
        <v>60000</v>
      </c>
      <c r="I12" s="2"/>
    </row>
    <row r="13" spans="1:9" ht="24" customHeight="1">
      <c r="A13" s="103"/>
      <c r="B13" s="104"/>
      <c r="C13" s="48" t="s">
        <v>66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48" t="s">
        <v>77</v>
      </c>
      <c r="D14" s="49"/>
      <c r="E14" s="3" t="s">
        <v>13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103"/>
      <c r="B15" s="104"/>
      <c r="C15" s="48" t="s">
        <v>78</v>
      </c>
      <c r="D15" s="49"/>
      <c r="E15" s="3" t="s">
        <v>14</v>
      </c>
      <c r="F15" s="6">
        <v>58000</v>
      </c>
      <c r="G15" s="3">
        <v>1</v>
      </c>
      <c r="H15" s="6">
        <f t="shared" si="0"/>
        <v>58000</v>
      </c>
      <c r="I15" s="2"/>
    </row>
    <row r="16" spans="1:9" ht="24" customHeight="1">
      <c r="A16" s="103"/>
      <c r="B16" s="104"/>
      <c r="C16" s="55" t="s">
        <v>66</v>
      </c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23"/>
      <c r="D17" s="22" t="s">
        <v>52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3"/>
      <c r="B18" s="104"/>
      <c r="C18" s="57" t="s">
        <v>60</v>
      </c>
      <c r="D18" s="58"/>
      <c r="E18" s="4" t="s">
        <v>29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53"/>
      <c r="D19" s="54"/>
      <c r="E19" s="4" t="s">
        <v>26</v>
      </c>
      <c r="F19" s="7"/>
      <c r="G19" s="4"/>
      <c r="H19" s="7">
        <f t="shared" si="0"/>
        <v>0</v>
      </c>
      <c r="I19" s="2"/>
    </row>
    <row r="20" spans="1:9" ht="12.75" customHeight="1">
      <c r="A20" s="103"/>
      <c r="B20" s="104"/>
      <c r="C20" s="41" t="s">
        <v>18</v>
      </c>
      <c r="D20" s="41"/>
      <c r="E20" s="61">
        <f>SUM(H6:H19)</f>
        <v>949000</v>
      </c>
      <c r="F20" s="61"/>
      <c r="G20" s="24">
        <v>1</v>
      </c>
      <c r="H20" s="100" t="s">
        <v>20</v>
      </c>
      <c r="I20" s="2"/>
    </row>
    <row r="21" spans="1:9" ht="12.75" customHeight="1">
      <c r="A21" s="103"/>
      <c r="B21" s="104"/>
      <c r="C21" s="41"/>
      <c r="D21" s="41"/>
      <c r="E21" s="61">
        <f>E20*G20</f>
        <v>949000</v>
      </c>
      <c r="F21" s="61"/>
      <c r="G21" s="61"/>
      <c r="H21" s="100"/>
      <c r="I21" s="2"/>
    </row>
    <row r="22" spans="1:9" ht="12.75" customHeight="1">
      <c r="A22" s="103"/>
      <c r="B22" s="104"/>
      <c r="C22" s="41"/>
      <c r="D22" s="41"/>
      <c r="E22" s="61"/>
      <c r="F22" s="61"/>
      <c r="G22" s="61"/>
      <c r="H22" s="100"/>
      <c r="I22" s="2"/>
    </row>
    <row r="23" spans="1:9" ht="17.25" customHeight="1">
      <c r="A23" s="103"/>
      <c r="B23" s="104"/>
      <c r="C23" s="46" t="s">
        <v>23</v>
      </c>
      <c r="D23" s="47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105"/>
      <c r="B24" s="106"/>
      <c r="C24" s="48"/>
      <c r="D24" s="49"/>
      <c r="E24" s="5"/>
      <c r="F24" s="6"/>
      <c r="G24" s="3"/>
      <c r="H24" s="6">
        <f>F24*G24</f>
        <v>0</v>
      </c>
      <c r="I24" s="2"/>
    </row>
    <row r="25" spans="1:9" ht="16.5" customHeight="1">
      <c r="A25" s="69" t="str">
        <f>IF(F37="현금(이체X)",Sheet2!D2,IF(F37="카드",Sheet2!D2,IF(F37="이체 및 현금영수증",Sheet2!E1,IF(F37="카드+현금",Sheet2!D2,IF(F37="이체 및 세금계산서",Sheet2!D1)))))</f>
        <v>참고사항</v>
      </c>
      <c r="B25" s="70"/>
      <c r="C25" s="50"/>
      <c r="D25" s="49"/>
      <c r="E25" s="3" t="s">
        <v>64</v>
      </c>
      <c r="F25" s="6"/>
      <c r="G25" s="3"/>
      <c r="H25" s="6">
        <f t="shared" ref="H25:H32" si="1">F25*G25</f>
        <v>0</v>
      </c>
      <c r="I25" s="2"/>
    </row>
    <row r="26" spans="1:9">
      <c r="A26" s="71"/>
      <c r="B26" s="72"/>
      <c r="C26" s="50"/>
      <c r="D26" s="49"/>
      <c r="E26" s="5" t="s">
        <v>27</v>
      </c>
      <c r="F26" s="6"/>
      <c r="G26" s="3"/>
      <c r="H26" s="6">
        <f t="shared" si="1"/>
        <v>0</v>
      </c>
      <c r="I26" s="2"/>
    </row>
    <row r="27" spans="1:9">
      <c r="A27" s="71"/>
      <c r="B27" s="72"/>
      <c r="C27" s="51"/>
      <c r="D27" s="52"/>
      <c r="E27" s="5" t="s">
        <v>25</v>
      </c>
      <c r="F27" s="6"/>
      <c r="G27" s="3"/>
      <c r="H27" s="6">
        <f t="shared" si="1"/>
        <v>0</v>
      </c>
      <c r="I27" s="2"/>
    </row>
    <row r="28" spans="1:9">
      <c r="A28" s="71"/>
      <c r="B28" s="72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71"/>
      <c r="B29" s="72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71"/>
      <c r="B30" s="72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1"/>
      <c r="B31" s="72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3"/>
      <c r="B32" s="74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5" t="s">
        <v>36</v>
      </c>
      <c r="B33" s="76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1">
        <f>SUM(H24:H32)</f>
        <v>0</v>
      </c>
      <c r="F33" s="61"/>
      <c r="G33" s="62"/>
      <c r="H33" s="98" t="s">
        <v>20</v>
      </c>
      <c r="I33" s="2"/>
    </row>
    <row r="34" spans="1:9" ht="14.25" customHeight="1">
      <c r="A34" s="77"/>
      <c r="B34" s="78"/>
      <c r="C34" s="44"/>
      <c r="D34" s="45"/>
      <c r="E34" s="63"/>
      <c r="F34" s="63"/>
      <c r="G34" s="64"/>
      <c r="H34" s="99"/>
      <c r="I34" s="2"/>
    </row>
    <row r="35" spans="1:9" ht="16.5" customHeight="1">
      <c r="A35" s="67" t="s">
        <v>39</v>
      </c>
      <c r="B35" s="68"/>
      <c r="C35" s="81"/>
      <c r="D35" s="82"/>
      <c r="E35" s="8" t="s">
        <v>4</v>
      </c>
      <c r="F35" s="109">
        <f>SUM(E21,E33)</f>
        <v>949000</v>
      </c>
      <c r="G35" s="109"/>
      <c r="H35" s="9" t="s">
        <v>20</v>
      </c>
      <c r="I35" s="2"/>
    </row>
    <row r="36" spans="1:9" ht="16.5" customHeight="1">
      <c r="A36" s="67" t="s">
        <v>38</v>
      </c>
      <c r="B36" s="68"/>
      <c r="C36" s="79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0"/>
      <c r="E36" s="8" t="s">
        <v>21</v>
      </c>
      <c r="F36" s="107">
        <f>F35*1.1-F35</f>
        <v>94900.000000000116</v>
      </c>
      <c r="G36" s="108"/>
      <c r="H36" s="10"/>
      <c r="I36" s="2"/>
    </row>
    <row r="37" spans="1:9" ht="17.25" customHeight="1">
      <c r="A37" s="67" t="s">
        <v>34</v>
      </c>
      <c r="B37" s="68"/>
      <c r="C37" s="83"/>
      <c r="D37" s="84"/>
      <c r="E37" s="8" t="s">
        <v>33</v>
      </c>
      <c r="F37" s="65" t="s">
        <v>67</v>
      </c>
      <c r="G37" s="66"/>
      <c r="H37" s="11"/>
      <c r="I37" s="2"/>
    </row>
    <row r="38" spans="1:9" ht="19.5" customHeight="1">
      <c r="A38" s="75" t="s">
        <v>35</v>
      </c>
      <c r="B38" s="76"/>
      <c r="C38" s="85">
        <f>SUM(C35:C36)-C37</f>
        <v>0</v>
      </c>
      <c r="D38" s="86"/>
      <c r="E38" s="29" t="s">
        <v>65</v>
      </c>
      <c r="F38" s="65"/>
      <c r="G38" s="66"/>
      <c r="H38" s="110"/>
      <c r="I38" s="2"/>
    </row>
    <row r="39" spans="1:9" ht="20.25" customHeight="1">
      <c r="A39" s="77"/>
      <c r="B39" s="78"/>
      <c r="C39" s="87"/>
      <c r="D39" s="88"/>
      <c r="E39" s="14" t="s">
        <v>22</v>
      </c>
      <c r="F39" s="61">
        <f>IF(F37="현금(이체X)",F35,IF(F37="카드",ROUND(Sheet2!B5,-4),IF(F37="이체 및 현금영수증",F35+F35*10%,IF(F37="이체 및 세금계산서",F35+F35*10%,IF(F37="이체 및 세금계산서",F35+F35*10%,)))))-F38</f>
        <v>1070000</v>
      </c>
      <c r="G39" s="61"/>
      <c r="H39" s="15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40</v>
      </c>
      <c r="D1" s="13" t="s">
        <v>42</v>
      </c>
      <c r="E1" s="31" t="s">
        <v>62</v>
      </c>
      <c r="F1" s="31"/>
    </row>
    <row r="2" spans="1:6">
      <c r="A2" t="s">
        <v>30</v>
      </c>
      <c r="B2" t="s">
        <v>20</v>
      </c>
      <c r="C2" t="s">
        <v>45</v>
      </c>
      <c r="D2" t="s">
        <v>41</v>
      </c>
    </row>
    <row r="3" spans="1:6">
      <c r="A3" t="s">
        <v>31</v>
      </c>
      <c r="B3" t="s">
        <v>37</v>
      </c>
      <c r="D3" s="16" t="s">
        <v>43</v>
      </c>
    </row>
    <row r="4" spans="1:6">
      <c r="A4" t="s">
        <v>32</v>
      </c>
      <c r="B4" s="12">
        <f>Sheet1!F35-(Sheet1!C35)</f>
        <v>949000</v>
      </c>
    </row>
    <row r="5" spans="1:6">
      <c r="A5" t="s">
        <v>46</v>
      </c>
      <c r="B5">
        <f>B4*1.13</f>
        <v>1072370</v>
      </c>
    </row>
    <row r="6" spans="1:6">
      <c r="A6" t="s">
        <v>44</v>
      </c>
    </row>
    <row r="7" spans="1:6">
      <c r="A7" t="s">
        <v>19</v>
      </c>
      <c r="B7" s="12">
        <v>60000</v>
      </c>
    </row>
    <row r="8" spans="1:6">
      <c r="A8" t="s">
        <v>55</v>
      </c>
      <c r="B8" s="12">
        <v>70000</v>
      </c>
    </row>
    <row r="9" spans="1:6">
      <c r="A9" t="s">
        <v>53</v>
      </c>
      <c r="B9" s="12">
        <v>80000</v>
      </c>
    </row>
    <row r="10" spans="1:6">
      <c r="A10" t="s">
        <v>54</v>
      </c>
      <c r="B10" s="12">
        <v>100000</v>
      </c>
    </row>
    <row r="11" spans="1:6">
      <c r="A11" t="s">
        <v>57</v>
      </c>
      <c r="B11" s="12">
        <v>151200</v>
      </c>
    </row>
    <row r="12" spans="1:6">
      <c r="A12" t="s">
        <v>56</v>
      </c>
      <c r="B12" s="12">
        <v>188000</v>
      </c>
    </row>
    <row r="13" spans="1:6">
      <c r="A13" t="s">
        <v>58</v>
      </c>
      <c r="B13" s="12">
        <v>194290</v>
      </c>
    </row>
    <row r="14" spans="1:6">
      <c r="A14" t="s">
        <v>59</v>
      </c>
      <c r="B14" s="12">
        <v>359000</v>
      </c>
    </row>
    <row r="15" spans="1:6">
      <c r="A15" t="s">
        <v>61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2020-06-04T04:52:25Z</cp:lastPrinted>
  <dcterms:created xsi:type="dcterms:W3CDTF">2019-03-28T03:58:09Z</dcterms:created>
  <dcterms:modified xsi:type="dcterms:W3CDTF">2020-06-04T10:58:00Z</dcterms:modified>
</cp:coreProperties>
</file>