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CBD2EA-68F7-43B3-90C5-0106033D7472}" xr6:coauthVersionLast="45" xr6:coauthVersionMax="45" xr10:uidLastSave="{00000000-0000-0000-0000-000000000000}"/>
  <bookViews>
    <workbookView xWindow="10365" yWindow="106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<sst xmlns="http://schemas.openxmlformats.org/spreadsheetml/2006/main" count="97" uniqueCount="84">
  <si>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</si>
  <si>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</si>
  <si>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</si>
  <si>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</si>
  <si>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</si>
  <si>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</si>
  <si>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</si>
  <si>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</si>
  <si>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</si>
  <si>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</si>
  <si>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</si>
  <si>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</si>
  <si>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</si>
  <si>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</si>
  <si>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</si>
  <si>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</si>
  <si>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</si>
  <si>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</si>
  <si>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</si>
  <si>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</si>
  <si>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</si>
  <si>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</si>
  <si>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</si>
  <si>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</si>
  <si>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</si>
  <si>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</si>
  <si>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</si>
  <si>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</si>
  <si>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</si>
  <si>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</si>
  <si>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</si>
  <si>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</si>
  <si>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</si>
  <si>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</si>
  <si>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</si>
  <si>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</si>
  <si>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</si>
  <si>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</si>
  <si>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</si>
  <si>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</si>
  <si>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</si>
  <si>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</si>
  <si>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</si>
  <si>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</si>
  <si>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</si>
  <si>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</si>
  <si>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</si>
  <si>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</si>
  <si>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</si>
  <si>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</si>
  <si>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</si>
  <si>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</si>
  <si>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</si>
  <si>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</si>
  <si>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</si>
  <si>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</si>
  <si>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</si>
  <si>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</si>
  <si>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</si>
  <si>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</si>
  <si>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</si>
  <si>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</si>
  <si>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</si>
  <si>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</si>
  <si>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</si>
  <si>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</si>
  <si>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</si>
  <si>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</si>
  <si>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</si>
  <si>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</si>
  <si>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</si>
  <si>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</si>
  <si>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 xml:space="preserve">INTEL(인텔) 8세대-G5400 골드 (BOX정품)  </t>
    <phoneticPr fontId="1" type="noConversion"/>
  </si>
  <si>
    <t>정품쿨러</t>
    <phoneticPr fontId="1" type="noConversion"/>
  </si>
  <si>
    <t xml:space="preserve">GIGABYTE(기가바이트) H310M DS2V  </t>
    <phoneticPr fontId="1" type="noConversion"/>
  </si>
  <si>
    <t xml:space="preserve">SAMSUNG(삼성) 8G PC4-21300  </t>
    <phoneticPr fontId="1" type="noConversion"/>
  </si>
  <si>
    <t>인텔 내장그래픽</t>
    <phoneticPr fontId="1" type="noConversion"/>
  </si>
  <si>
    <t xml:space="preserve">WesternDigital WD Green SSD (240GB) </t>
    <phoneticPr fontId="1" type="noConversion"/>
  </si>
  <si>
    <t>/</t>
    <phoneticPr fontId="1" type="noConversion"/>
  </si>
  <si>
    <t>마이크로닉스 Frontier H300 mini</t>
    <phoneticPr fontId="1" type="noConversion"/>
  </si>
  <si>
    <t xml:space="preserve">MICRONICS(마이크로닉스) Classic II (클래식2) 500W  </t>
    <phoneticPr fontId="1" type="noConversion"/>
  </si>
  <si>
    <t>래안텍 Slimart 2417iH 베젤리스 리얼 75</t>
    <phoneticPr fontId="1" type="noConversion"/>
  </si>
  <si>
    <t>키보드</t>
    <phoneticPr fontId="1" type="noConversion"/>
  </si>
  <si>
    <t>최희성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</si>
</sst>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9" sqref="E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71</v>
      </c>
      <c r="B1" s="27" t="s">
        <v>83</v>
      </c>
      <c r="C1" s="35" t="s">
        <v>53</v>
      </c>
      <c r="D1" s="36"/>
      <c r="E1" s="91"/>
      <c r="F1" s="92"/>
      <c r="G1" s="92"/>
      <c r="H1" s="93"/>
    </row>
    <row r="2" spans="1:9" ht="22.5" customHeight="1">
      <c r="A2" s="18" t="s">
        <v>54</v>
      </c>
      <c r="B2" s="26"/>
      <c r="C2" s="37"/>
      <c r="D2" s="38"/>
      <c r="E2" s="94"/>
      <c r="F2" s="95"/>
      <c r="G2" s="95"/>
      <c r="H2" s="96"/>
    </row>
    <row r="3" spans="1:9" ht="22.5" customHeight="1">
      <c r="A3" s="18" t="s">
        <v>55</v>
      </c>
      <c r="B3" s="20">
        <f ca="1">TODAY()</f>
        <v>43903</v>
      </c>
      <c r="C3" s="19" t="s">
        <v>56</v>
      </c>
      <c r="D3" s="25"/>
      <c r="E3" s="94"/>
      <c r="F3" s="95"/>
      <c r="G3" s="95"/>
      <c r="H3" s="96"/>
    </row>
    <row r="4" spans="1:9" ht="22.5" customHeight="1">
      <c r="A4" s="17" t="s">
        <v>52</v>
      </c>
      <c r="B4" s="41"/>
      <c r="C4" s="41"/>
      <c r="D4" s="42"/>
      <c r="E4" s="97"/>
      <c r="F4" s="98"/>
      <c r="G4" s="98"/>
      <c r="H4" s="99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31</v>
      </c>
      <c r="B6" s="104"/>
      <c r="C6" s="77" t="s">
        <v>72</v>
      </c>
      <c r="D6" s="78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105"/>
      <c r="B7" s="106"/>
      <c r="C7" s="77" t="s">
        <v>73</v>
      </c>
      <c r="D7" s="78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77" t="s">
        <v>74</v>
      </c>
      <c r="D8" s="78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105"/>
      <c r="B9" s="106"/>
      <c r="C9" s="77" t="s">
        <v>75</v>
      </c>
      <c r="D9" s="78"/>
      <c r="E9" s="3" t="s">
        <v>8</v>
      </c>
      <c r="F9" s="6">
        <v>56500</v>
      </c>
      <c r="G9" s="3">
        <v>1</v>
      </c>
      <c r="H9" s="6">
        <f t="shared" si="0"/>
        <v>56500</v>
      </c>
      <c r="I9" s="2"/>
    </row>
    <row r="10" spans="1:9" ht="24" customHeight="1">
      <c r="A10" s="105"/>
      <c r="B10" s="106"/>
      <c r="C10" s="77" t="s">
        <v>76</v>
      </c>
      <c r="D10" s="7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5"/>
      <c r="B11" s="106"/>
      <c r="C11" s="77" t="s">
        <v>77</v>
      </c>
      <c r="D11" s="78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5"/>
      <c r="B12" s="106"/>
      <c r="C12" s="77" t="s">
        <v>78</v>
      </c>
      <c r="D12" s="7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50" t="s">
        <v>78</v>
      </c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50" t="s">
        <v>79</v>
      </c>
      <c r="D14" s="51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5"/>
      <c r="B15" s="106"/>
      <c r="C15" s="50" t="s">
        <v>80</v>
      </c>
      <c r="D15" s="51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5"/>
      <c r="B16" s="106"/>
      <c r="C16" s="73" t="s">
        <v>51</v>
      </c>
      <c r="D16" s="7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75" t="s">
        <v>65</v>
      </c>
      <c r="D18" s="76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55"/>
      <c r="D19" s="56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3" t="s">
        <v>18</v>
      </c>
      <c r="D20" s="43"/>
      <c r="E20" s="79">
        <f>SUM(H6:H19)</f>
        <v>415500</v>
      </c>
      <c r="F20" s="79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3"/>
      <c r="D21" s="43"/>
      <c r="E21" s="79">
        <f>E20*G20</f>
        <v>415500</v>
      </c>
      <c r="F21" s="79"/>
      <c r="G21" s="79"/>
      <c r="H21" s="102"/>
      <c r="I21" s="2"/>
    </row>
    <row r="22" spans="1:9" ht="12.75" customHeight="1">
      <c r="A22" s="105"/>
      <c r="B22" s="106"/>
      <c r="C22" s="43"/>
      <c r="D22" s="43"/>
      <c r="E22" s="79"/>
      <c r="F22" s="79"/>
      <c r="G22" s="79"/>
      <c r="H22" s="102"/>
      <c r="I22" s="2"/>
    </row>
    <row r="23" spans="1:9" ht="17.25" customHeight="1">
      <c r="A23" s="105"/>
      <c r="B23" s="106"/>
      <c r="C23" s="48" t="s">
        <v>24</v>
      </c>
      <c r="D23" s="49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7"/>
      <c r="B24" s="108"/>
      <c r="C24" s="50" t="s">
        <v>81</v>
      </c>
      <c r="D24" s="51"/>
      <c r="E24" s="5" t="s">
        <v>21</v>
      </c>
      <c r="F24" s="6">
        <v>119000</v>
      </c>
      <c r="G24" s="3">
        <v>1</v>
      </c>
      <c r="H24" s="6">
        <f>F24*G24</f>
        <v>119000</v>
      </c>
      <c r="I24" s="2"/>
    </row>
    <row r="25" spans="1:9" ht="16.5" customHeight="1">
      <c r="A25" s="57" t="str">
        <f>IF(F37="현금(이체X)",Sheet2!D2,IF(F37="카드",Sheet2!D2,IF(F37="이체 및 현금영수증",Sheet2!E1,IF(F37="카드+현금",Sheet2!D2,IF(F37="이체 및 세금계산서",Sheet2!D1)))))</f>
        <v>참고사항</v>
      </c>
      <c r="B25" s="58"/>
      <c r="C25" s="52" t="s">
        <v>78</v>
      </c>
      <c r="D25" s="51"/>
      <c r="E25" s="3" t="s">
        <v>82</v>
      </c>
      <c r="F25" s="6"/>
      <c r="G25" s="3"/>
      <c r="H25" s="6">
        <f t="shared" ref="H25:H32" si="1">F25*G25</f>
        <v>0</v>
      </c>
      <c r="I25" s="2"/>
    </row>
    <row r="26" spans="1:9">
      <c r="A26" s="59"/>
      <c r="B26" s="60"/>
      <c r="C26" s="52" t="s">
        <v>78</v>
      </c>
      <c r="D26" s="51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59"/>
      <c r="B27" s="60"/>
      <c r="C27" s="53" t="s">
        <v>78</v>
      </c>
      <c r="D27" s="54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59"/>
      <c r="B28" s="60"/>
      <c r="C28" s="53" t="s">
        <v>78</v>
      </c>
      <c r="D28" s="54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59"/>
      <c r="B29" s="60"/>
      <c r="C29" s="53" t="s">
        <v>78</v>
      </c>
      <c r="D29" s="54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59"/>
      <c r="B30" s="60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9"/>
      <c r="B31" s="60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61"/>
      <c r="B32" s="62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63" t="s">
        <v>40</v>
      </c>
      <c r="B33" s="64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79">
        <f>SUM(H24:H32)</f>
        <v>119000</v>
      </c>
      <c r="F33" s="79"/>
      <c r="G33" s="80"/>
      <c r="H33" s="100" t="s">
        <v>20</v>
      </c>
      <c r="I33" s="2"/>
    </row>
    <row r="34" spans="1:9" ht="14.25" customHeight="1">
      <c r="A34" s="65"/>
      <c r="B34" s="66"/>
      <c r="C34" s="46"/>
      <c r="D34" s="47"/>
      <c r="E34" s="81"/>
      <c r="F34" s="81"/>
      <c r="G34" s="82"/>
      <c r="H34" s="101"/>
      <c r="I34" s="2"/>
    </row>
    <row r="35" spans="1:9" ht="16.5" customHeight="1">
      <c r="A35" s="67" t="s">
        <v>42</v>
      </c>
      <c r="B35" s="68"/>
      <c r="C35" s="71"/>
      <c r="D35" s="72"/>
      <c r="E35" s="8" t="s">
        <v>4</v>
      </c>
      <c r="F35" s="111">
        <f>SUM(E21,E33)</f>
        <v>534500</v>
      </c>
      <c r="G35" s="111"/>
      <c r="H35" s="9" t="s">
        <v>20</v>
      </c>
      <c r="I35" s="2"/>
    </row>
    <row r="36" spans="1:9" ht="16.5" customHeight="1">
      <c r="A36" s="67" t="s">
        <v>43</v>
      </c>
      <c r="B36" s="68"/>
      <c r="C36" s="6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0"/>
      <c r="E36" s="8" t="s">
        <v>22</v>
      </c>
      <c r="F36" s="109">
        <f>F35*1.1-F35</f>
        <v>53450</v>
      </c>
      <c r="G36" s="110"/>
      <c r="H36" s="10"/>
      <c r="I36" s="2"/>
    </row>
    <row r="37" spans="1:9" ht="17.25" customHeight="1">
      <c r="A37" s="67" t="s">
        <v>38</v>
      </c>
      <c r="B37" s="68"/>
      <c r="C37" s="85"/>
      <c r="D37" s="86"/>
      <c r="E37" s="8" t="s">
        <v>36</v>
      </c>
      <c r="F37" s="83" t="s">
        <v>69</v>
      </c>
      <c r="G37" s="84"/>
      <c r="H37" s="11"/>
      <c r="I37" s="2"/>
    </row>
    <row r="38" spans="1:9" ht="19.5" customHeight="1">
      <c r="A38" s="63" t="s">
        <v>39</v>
      </c>
      <c r="B38" s="64"/>
      <c r="C38" s="87">
        <f>SUM(C35:C36)-C37</f>
        <v>0</v>
      </c>
      <c r="D38" s="88"/>
      <c r="E38" s="29" t="s">
        <v>68</v>
      </c>
      <c r="F38" s="31">
        <v>4500</v>
      </c>
      <c r="G38" s="32" t="s">
        <v>67</v>
      </c>
      <c r="H38" s="31"/>
      <c r="I38" s="2"/>
    </row>
    <row r="39" spans="1:9" ht="20.25" customHeight="1">
      <c r="A39" s="65"/>
      <c r="B39" s="66"/>
      <c r="C39" s="89"/>
      <c r="D39" s="90"/>
      <c r="E39" s="14" t="s">
        <v>23</v>
      </c>
      <c r="F39" s="79">
        <f>IF(F37="현금(이체X)",F35,IF(F37="카드",F35+F35*13%,IF(F37="이체 및 현금영수증",F35+F35*10%,IF(F37="이체 및 세금계산서",F35+F35*10%,IF(F37="이체 및 세금계산서",F35+F35*10%,)))))-F38</f>
        <v>530000</v>
      </c>
      <c r="G39" s="79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70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534500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2020-03-13T06:34:54Z</dcterms:modified>
</cp:coreProperties>
</file>