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898400A-A643-4565-B204-D2713FC26CEB}" xr6:coauthVersionLast="47" xr6:coauthVersionMax="47" xr10:uidLastSave="{00000000-0000-0000-0000-000000000000}"/>
  <bookViews>
    <workbookView xWindow="2760" yWindow="196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<sst xmlns="http://schemas.openxmlformats.org/spreadsheetml/2006/main" count="116" uniqueCount="100">
  <si>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</si>
  <si>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</si>
  <si>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</si>
  <si>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</si>
  <si>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</si>
  <si>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</si>
  <si>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</si>
  <si>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</si>
  <si>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</si>
  <si>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</si>
  <si>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</si>
  <si>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</si>
  <si>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</si>
  <si>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</si>
  <si>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</si>
  <si>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</si>
  <si>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</si>
  <si>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</si>
  <si>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</si>
  <si>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</si>
  <si>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</si>
  <si>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</si>
  <si>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</si>
  <si>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</si>
  <si>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</si>
  <si>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</si>
  <si>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</si>
  <si>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</si>
  <si>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</si>
  <si>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</si>
  <si>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</si>
  <si>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</si>
  <si>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</si>
  <si>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</si>
  <si>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</si>
  <si>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</si>
  <si>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</si>
  <si>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</si>
  <si>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</si>
  <si>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</si>
  <si>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</si>
  <si>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</si>
  <si>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</si>
  <si>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</si>
  <si>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</si>
  <si>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</si>
  <si>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</si>
  <si>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</si>
  <si>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</si>
  <si>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</si>
  <si>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</si>
  <si>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</si>
  <si>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</si>
  <si>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</si>
  <si>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</si>
  <si>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</si>
  <si>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</si>
  <si>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</si>
  <si>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</si>
  <si>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</si>
  <si>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</si>
  <si>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</si>
  <si>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</si>
  <si>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</si>
  <si>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</si>
  <si>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</si>
  <si>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</si>
  <si>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</si>
  <si>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</si>
  <si>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</si>
  <si>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</si>
  <si>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</si>
  <si>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</si>
  <si>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</si>
  <si>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</si>
  <si>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</si>
  <si>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</si>
  <si>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</si>
  <si>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삼성전자 F24T350</t>
    <phoneticPr fontId="1" type="noConversion"/>
  </si>
  <si>
    <t>모니터</t>
    <phoneticPr fontId="1" type="noConversion"/>
  </si>
  <si>
    <t>유선 키보드 마우스 합본 세트</t>
    <phoneticPr fontId="1" type="noConversion"/>
  </si>
  <si>
    <t>키마셋</t>
    <phoneticPr fontId="1" type="noConversion"/>
  </si>
  <si>
    <t>5mm 게이밍패드</t>
    <phoneticPr fontId="1" type="noConversion"/>
  </si>
  <si>
    <t>패드</t>
    <phoneticPr fontId="1" type="noConversion"/>
  </si>
  <si>
    <t>DVI to HDMI 듀얼모니터 케이블</t>
    <phoneticPr fontId="1" type="noConversion"/>
  </si>
  <si>
    <t>케이블</t>
    <phoneticPr fontId="1" type="noConversion"/>
  </si>
  <si>
    <t xml:space="preserve">멀티탭 5구 3m </t>
    <phoneticPr fontId="1" type="noConversion"/>
  </si>
  <si>
    <t>멀티탭</t>
    <phoneticPr fontId="1" type="noConversion"/>
  </si>
  <si>
    <t>배송비</t>
    <phoneticPr fontId="1" type="noConversion"/>
  </si>
  <si>
    <t>ASUS TUF Gaming 지포스 GTX 1650 SUPER O4G D6 4GB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</si>
  <si>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</si>
  <si>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</si>
  <si>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</si>
  <si>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</si>
  <si>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</si>
  <si>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앱코 NCORE 커넬 강화유리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</si>
  <si>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</si>
  <si>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</si>
  <si>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창도테크</t>
    <phoneticPr fontId="1" type="noConversion"/>
  </si>
  <si>
    <t xml:space="preserve">다마스 퀵배송비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</si>
</sst>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98</v>
      </c>
      <c r="C1" s="39" t="s">
        <v>77</v>
      </c>
      <c r="D1" s="40"/>
      <c r="E1" s="110"/>
      <c r="F1" s="111"/>
      <c r="G1" s="111"/>
      <c r="H1" s="112"/>
    </row>
    <row r="2" spans="1:9" ht="22.5" customHeight="1">
      <c r="A2" s="15" t="s">
        <v>39</v>
      </c>
      <c r="B2" s="36">
        <v>1045949121</v>
      </c>
      <c r="C2" s="41"/>
      <c r="D2" s="42"/>
      <c r="E2" s="113"/>
      <c r="F2" s="37"/>
      <c r="G2" s="37"/>
      <c r="H2" s="114"/>
    </row>
    <row r="3" spans="1:9" ht="22.5" customHeight="1">
      <c r="A3" s="15" t="s">
        <v>40</v>
      </c>
      <c r="B3" s="16">
        <f ca="1">TODAY()</f>
        <v>44946</v>
      </c>
      <c r="C3" s="15" t="s">
        <v>41</v>
      </c>
      <c r="D3" s="18"/>
      <c r="E3" s="113"/>
      <c r="F3" s="37"/>
      <c r="G3" s="37"/>
      <c r="H3" s="114"/>
    </row>
    <row r="4" spans="1:9" ht="22.5" customHeight="1">
      <c r="A4" s="14" t="s">
        <v>38</v>
      </c>
      <c r="B4" s="45"/>
      <c r="C4" s="45"/>
      <c r="D4" s="46"/>
      <c r="E4" s="115"/>
      <c r="F4" s="116"/>
      <c r="G4" s="116"/>
      <c r="H4" s="117"/>
    </row>
    <row r="5" spans="1:9">
      <c r="A5" s="43" t="s">
        <v>0</v>
      </c>
      <c r="B5" s="44"/>
      <c r="C5" s="43" t="s">
        <v>5</v>
      </c>
      <c r="D5" s="4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6" t="s">
        <v>90</v>
      </c>
      <c r="D6" s="57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70"/>
      <c r="B7" s="71"/>
      <c r="C7" s="56" t="s">
        <v>97</v>
      </c>
      <c r="D7" s="57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70"/>
      <c r="B8" s="71"/>
      <c r="C8" s="121" t="s">
        <v>91</v>
      </c>
      <c r="D8" s="122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70"/>
      <c r="B9" s="71"/>
      <c r="C9" s="56" t="s">
        <v>92</v>
      </c>
      <c r="D9" s="57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70"/>
      <c r="B10" s="71"/>
      <c r="C10" s="56" t="s">
        <v>89</v>
      </c>
      <c r="D10" s="57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70"/>
      <c r="B11" s="71"/>
      <c r="C11" s="58"/>
      <c r="D11" s="5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60" t="s">
        <v>93</v>
      </c>
      <c r="D12" s="57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24" customHeight="1">
      <c r="A13" s="70"/>
      <c r="B13" s="71"/>
      <c r="C13" s="50" t="s">
        <v>94</v>
      </c>
      <c r="D13" s="51"/>
      <c r="E13" s="3" t="s">
        <v>54</v>
      </c>
      <c r="F13" s="6">
        <v>76000</v>
      </c>
      <c r="G13" s="3">
        <v>1</v>
      </c>
      <c r="H13" s="6">
        <f t="shared" si="0"/>
        <v>76000</v>
      </c>
      <c r="I13" s="2"/>
    </row>
    <row r="14" spans="1:9" ht="29.25" customHeight="1">
      <c r="A14" s="70"/>
      <c r="B14" s="71"/>
      <c r="C14" s="50" t="s">
        <v>95</v>
      </c>
      <c r="D14" s="51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0"/>
      <c r="B15" s="71"/>
      <c r="C15" s="50" t="s">
        <v>96</v>
      </c>
      <c r="D15" s="51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70"/>
      <c r="B16" s="71"/>
      <c r="C16" s="52"/>
      <c r="D16" s="5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4" t="s">
        <v>49</v>
      </c>
      <c r="D18" s="5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8"/>
      <c r="D19" s="4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7" t="s">
        <v>16</v>
      </c>
      <c r="D20" s="47"/>
      <c r="E20" s="63">
        <f>SUM(H6:H19)</f>
        <v>937000</v>
      </c>
      <c r="F20" s="63"/>
      <c r="G20" s="24">
        <v>3</v>
      </c>
      <c r="H20" s="120" t="s">
        <v>18</v>
      </c>
      <c r="I20" s="2"/>
    </row>
    <row r="21" spans="1:9" ht="12.75" customHeight="1">
      <c r="A21" s="74"/>
      <c r="B21" s="75"/>
      <c r="C21" s="47"/>
      <c r="D21" s="47"/>
      <c r="E21" s="63">
        <f>E20*G20</f>
        <v>2811000</v>
      </c>
      <c r="F21" s="63"/>
      <c r="G21" s="63"/>
      <c r="H21" s="120"/>
      <c r="I21" s="2"/>
    </row>
    <row r="22" spans="1:9" ht="12.75" customHeight="1">
      <c r="A22" s="74"/>
      <c r="B22" s="75"/>
      <c r="C22" s="47"/>
      <c r="D22" s="47"/>
      <c r="E22" s="63"/>
      <c r="F22" s="63"/>
      <c r="G22" s="63"/>
      <c r="H22" s="120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50" t="s">
        <v>78</v>
      </c>
      <c r="D24" s="51"/>
      <c r="E24" s="5" t="s">
        <v>79</v>
      </c>
      <c r="F24" s="6">
        <v>159000</v>
      </c>
      <c r="G24" s="3">
        <v>6</v>
      </c>
      <c r="H24" s="6">
        <f>F24*G24</f>
        <v>954000</v>
      </c>
      <c r="I24" s="2"/>
    </row>
    <row r="25" spans="1:9" ht="25.15" customHeight="1">
      <c r="A25" s="93" t="s">
        <v>75</v>
      </c>
      <c r="B25" s="94"/>
      <c r="C25" s="78" t="s">
        <v>80</v>
      </c>
      <c r="D25" s="51"/>
      <c r="E25" s="35" t="s">
        <v>81</v>
      </c>
      <c r="F25" s="6">
        <v>0</v>
      </c>
      <c r="G25" s="3">
        <v>3</v>
      </c>
      <c r="H25" s="6">
        <f>F25*G25</f>
        <v>0</v>
      </c>
      <c r="I25" s="2"/>
    </row>
    <row r="26" spans="1:9">
      <c r="A26" s="95"/>
      <c r="B26" s="96"/>
      <c r="C26" s="78" t="s">
        <v>82</v>
      </c>
      <c r="D26" s="51"/>
      <c r="E26" s="5" t="s">
        <v>83</v>
      </c>
      <c r="F26" s="6">
        <v>0</v>
      </c>
      <c r="G26" s="3">
        <v>3</v>
      </c>
      <c r="H26" s="6">
        <f t="shared" ref="H26:H32" si="1">F26*G26</f>
        <v>0</v>
      </c>
      <c r="I26" s="2"/>
    </row>
    <row r="27" spans="1:9">
      <c r="A27" s="95"/>
      <c r="B27" s="96"/>
      <c r="C27" s="61" t="s">
        <v>84</v>
      </c>
      <c r="D27" s="62"/>
      <c r="E27" s="5" t="s">
        <v>85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95"/>
      <c r="B28" s="96"/>
      <c r="C28" s="78" t="s">
        <v>86</v>
      </c>
      <c r="D28" s="62"/>
      <c r="E28" s="5" t="s">
        <v>87</v>
      </c>
      <c r="F28" s="6">
        <v>0</v>
      </c>
      <c r="G28" s="3">
        <v>3</v>
      </c>
      <c r="H28" s="6">
        <f t="shared" si="1"/>
        <v>0</v>
      </c>
      <c r="I28" s="2"/>
    </row>
    <row r="29" spans="1:9">
      <c r="A29" s="95"/>
      <c r="B29" s="96"/>
      <c r="C29" s="61" t="s">
        <v>99</v>
      </c>
      <c r="D29" s="62"/>
      <c r="E29" s="5" t="s">
        <v>88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954000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7"/>
      <c r="D34" s="88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3" t="b">
        <f>IF(F37="카드+현금",Sheet3!C11,IF(F37="현금+카드",Sheet3!C4))</f>
        <v>0</v>
      </c>
      <c r="D35" s="84"/>
      <c r="E35" s="8" t="s">
        <v>4</v>
      </c>
      <c r="F35" s="125">
        <f>SUM(E21,E33)</f>
        <v>3765000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1" t="b">
        <f>IF(F37="카드+현금",Sheet3!C9,IF(F37="현금+카드",Sheet3!C6))</f>
        <v>0</v>
      </c>
      <c r="D36" s="82"/>
      <c r="E36" s="8" t="s">
        <v>19</v>
      </c>
      <c r="F36" s="123">
        <f>F35*1.1-F35</f>
        <v>376500.00000000047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9" t="s">
        <v>76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4141500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8" t="s">
        <v>58</v>
      </c>
      <c r="G40" s="38"/>
      <c r="H40" s="27">
        <f>F39-(F36+F35)</f>
        <v>0</v>
      </c>
      <c r="I40" s="2"/>
    </row>
    <row r="41" spans="1:9" ht="16.5" customHeight="1">
      <c r="B41" s="34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7"/>
      <c r="B42" s="37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7" t="s">
        <v>70</v>
      </c>
      <c r="B3" s="37"/>
      <c r="C3" s="37"/>
      <c r="E3" t="s">
        <v>63</v>
      </c>
      <c r="F3">
        <f>Sheet1!F35</f>
        <v>3765000</v>
      </c>
    </row>
    <row r="4" spans="1:7">
      <c r="A4" t="s">
        <v>69</v>
      </c>
      <c r="B4" s="29" t="s">
        <v>67</v>
      </c>
      <c r="C4" s="31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2">
        <f>(F3-C4)*C5</f>
        <v>3591500.0000000005</v>
      </c>
      <c r="D6" t="s">
        <v>66</v>
      </c>
    </row>
    <row r="8" spans="1:7">
      <c r="A8" s="37" t="s">
        <v>71</v>
      </c>
      <c r="B8" s="37"/>
      <c r="C8" s="37"/>
    </row>
    <row r="9" spans="1:7">
      <c r="A9" t="s">
        <v>69</v>
      </c>
      <c r="B9" s="30" t="s">
        <v>68</v>
      </c>
      <c r="C9" s="33"/>
      <c r="D9" t="s">
        <v>64</v>
      </c>
      <c r="G9" s="32">
        <f>((F3*C10)-C9)/C10</f>
        <v>3765000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2">
        <f>ROUND(G9,-3)</f>
        <v>3765000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3765000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2023-01-20T04:34:12Z</dcterms:modified>
</cp:coreProperties>
</file>