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5" documentId="8_{CBDC91EB-9AFA-4977-9334-72E8AE373BC7}" xr6:coauthVersionLast="47" xr6:coauthVersionMax="47" xr10:uidLastSave="{598CA4C2-3C88-4C89-95A7-06BF17489DA3}"/>
  <bookViews>
    <workbookView xWindow="-28920" yWindow="-120" windowWidth="29040" windowHeight="1584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4" i="1" l="1"/>
  <c r="C33" i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<sst xmlns="http://schemas.openxmlformats.org/spreadsheetml/2006/main" count="106" uniqueCount="83">
  <si>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</si>
  <si>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</si>
  <si>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</si>
  <si>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</si>
  <si>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</si>
  <si>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</si>
  <si>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</si>
  <si>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</si>
  <si>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</si>
  <si>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</si>
  <si>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</si>
  <si>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</si>
  <si>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</si>
  <si>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</si>
  <si>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</si>
  <si>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</si>
  <si>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</si>
  <si>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</si>
  <si>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</si>
  <si>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</si>
  <si>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</si>
  <si>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</si>
  <si>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</si>
  <si>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</si>
  <si>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</si>
  <si>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</si>
  <si>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</si>
  <si>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</si>
  <si>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</si>
  <si>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</si>
  <si>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</si>
  <si>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</si>
  <si>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</si>
  <si>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</si>
  <si>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</si>
  <si>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</si>
  <si>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</si>
  <si>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</si>
  <si>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</si>
  <si>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</si>
  <si>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</si>
  <si>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</si>
  <si>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</si>
  <si>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</si>
  <si>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</si>
  <si>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</si>
  <si>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</si>
  <si>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</si>
  <si>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</si>
  <si>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</si>
  <si>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</si>
  <si>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</si>
  <si>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</si>
  <si>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</si>
  <si>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</si>
  <si>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</si>
  <si>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</si>
  <si>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</si>
  <si>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</si>
  <si>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</si>
  <si>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</si>
  <si>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</si>
  <si>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</si>
  <si>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</si>
  <si>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</si>
  <si>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</si>
  <si>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</si>
  <si>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</si>
  <si>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</si>
  <si>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</si>
  <si>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</si>
  <si>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</si>
  <si>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</si>
  <si>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</si>
  <si>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</si>
  <si>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 xml:space="preserve">인텔 I3 7100 </t>
    <phoneticPr fontId="1" type="noConversion"/>
  </si>
  <si>
    <t>추가공임</t>
    <phoneticPr fontId="1" type="noConversion"/>
  </si>
  <si>
    <t>재조립 및 윈도우 셋팅</t>
    <phoneticPr fontId="1" type="noConversion"/>
  </si>
  <si>
    <t>(삼성PC)240G SSD 마이크론</t>
    <phoneticPr fontId="1" type="noConversion"/>
  </si>
  <si>
    <t>(기존 조립PC) 가성비 NO.2</t>
    <phoneticPr fontId="1" type="noConversion"/>
  </si>
  <si>
    <t>차성수</t>
    <phoneticPr fontId="1" type="noConversion"/>
  </si>
  <si>
    <t>010-6437-8018</t>
    <phoneticPr fontId="1" type="noConversion"/>
  </si>
  <si>
    <t>선결제 잔금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</si>
</sst>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176" fontId="2" fillId="0" borderId="0" xfId="0" applyNumberFormat="1" applyFont="1">
      <alignment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tabSelected="1" showWhiteSpace="0" view="pageLayout" topLeftCell="A19" zoomScaleNormal="100" zoomScaleSheetLayoutView="100" workbookViewId="0">
      <selection activeCell="D44" sqref="D4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49</v>
      </c>
      <c r="B1" s="19" t="s">
        <v>80</v>
      </c>
      <c r="C1" s="112" t="s">
        <v>73</v>
      </c>
      <c r="D1" s="113"/>
      <c r="E1" s="46"/>
      <c r="F1" s="47"/>
      <c r="G1" s="47"/>
      <c r="H1" s="48"/>
    </row>
    <row r="2" spans="1:9" ht="22.5" customHeight="1">
      <c r="A2" s="15" t="s">
        <v>38</v>
      </c>
      <c r="B2" s="29" t="s">
        <v>81</v>
      </c>
      <c r="C2" s="114"/>
      <c r="D2" s="115"/>
      <c r="E2" s="49"/>
      <c r="F2" s="50"/>
      <c r="G2" s="50"/>
      <c r="H2" s="51"/>
    </row>
    <row r="3" spans="1:9" ht="22.5" customHeight="1">
      <c r="A3" s="15" t="s">
        <v>39</v>
      </c>
      <c r="B3" s="16">
        <f ca="1">TODAY()</f>
        <v>44876</v>
      </c>
      <c r="C3" s="15" t="s">
        <v>40</v>
      </c>
      <c r="D3" s="18"/>
      <c r="E3" s="49"/>
      <c r="F3" s="50"/>
      <c r="G3" s="50"/>
      <c r="H3" s="51"/>
    </row>
    <row r="4" spans="1:9" ht="22.5" customHeight="1">
      <c r="A4" s="14" t="s">
        <v>37</v>
      </c>
      <c r="B4" s="116"/>
      <c r="C4" s="116"/>
      <c r="D4" s="117"/>
      <c r="E4" s="52"/>
      <c r="F4" s="53"/>
      <c r="G4" s="53"/>
      <c r="H4" s="54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50</v>
      </c>
      <c r="B6" s="102"/>
      <c r="C6" s="60" t="s">
        <v>75</v>
      </c>
      <c r="D6" s="61"/>
      <c r="E6" s="3" t="s">
        <v>6</v>
      </c>
      <c r="F6" s="6">
        <v>95000</v>
      </c>
      <c r="G6" s="3">
        <v>1</v>
      </c>
      <c r="H6" s="6">
        <f>F6*G6</f>
        <v>95000</v>
      </c>
      <c r="I6" s="2"/>
    </row>
    <row r="7" spans="1:9" ht="24" customHeight="1">
      <c r="A7" s="103"/>
      <c r="B7" s="104"/>
      <c r="C7" s="60" t="s">
        <v>57</v>
      </c>
      <c r="D7" s="61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103"/>
      <c r="B8" s="104"/>
      <c r="C8" s="62" t="s">
        <v>57</v>
      </c>
      <c r="D8" s="63"/>
      <c r="E8" s="3" t="s">
        <v>7</v>
      </c>
      <c r="F8" s="6"/>
      <c r="G8" s="3"/>
      <c r="H8" s="6">
        <f t="shared" si="0"/>
        <v>0</v>
      </c>
      <c r="I8" s="2"/>
    </row>
    <row r="9" spans="1:9" ht="37.5" customHeight="1">
      <c r="A9" s="103"/>
      <c r="B9" s="104"/>
      <c r="C9" s="60" t="s">
        <v>57</v>
      </c>
      <c r="D9" s="61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103"/>
      <c r="B10" s="104"/>
      <c r="C10" s="60" t="s">
        <v>57</v>
      </c>
      <c r="D10" s="61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103"/>
      <c r="B11" s="104"/>
      <c r="C11" s="125"/>
      <c r="D11" s="126"/>
      <c r="E11" s="3" t="s">
        <v>57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27" t="s">
        <v>78</v>
      </c>
      <c r="D12" s="61"/>
      <c r="E12" s="3" t="s">
        <v>10</v>
      </c>
      <c r="F12" s="6">
        <v>45000</v>
      </c>
      <c r="G12" s="3">
        <v>1</v>
      </c>
      <c r="H12" s="6">
        <f t="shared" si="0"/>
        <v>45000</v>
      </c>
      <c r="I12" s="2"/>
    </row>
    <row r="13" spans="1:9" ht="24" customHeight="1">
      <c r="A13" s="103"/>
      <c r="B13" s="104"/>
      <c r="C13" s="91" t="s">
        <v>57</v>
      </c>
      <c r="D13" s="92"/>
      <c r="E13" s="3" t="s">
        <v>52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1" t="s">
        <v>79</v>
      </c>
      <c r="D14" s="92"/>
      <c r="E14" s="3" t="s">
        <v>11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103"/>
      <c r="B15" s="104"/>
      <c r="C15" s="91" t="s">
        <v>57</v>
      </c>
      <c r="D15" s="92"/>
      <c r="E15" s="3" t="s">
        <v>12</v>
      </c>
      <c r="F15" s="6"/>
      <c r="G15" s="3"/>
      <c r="H15" s="6">
        <f t="shared" si="0"/>
        <v>0</v>
      </c>
      <c r="I15" s="2"/>
    </row>
    <row r="16" spans="1:9" ht="24" customHeight="1">
      <c r="A16" s="103"/>
      <c r="B16" s="104"/>
      <c r="C16" s="121"/>
      <c r="D16" s="122"/>
      <c r="E16" s="3"/>
      <c r="F16" s="6"/>
      <c r="G16" s="3"/>
      <c r="H16" s="6">
        <f t="shared" si="0"/>
        <v>0</v>
      </c>
      <c r="I16" s="2"/>
    </row>
    <row r="17" spans="1:9">
      <c r="A17" s="103"/>
      <c r="B17" s="104"/>
      <c r="C17" s="94" t="s">
        <v>16</v>
      </c>
      <c r="D17" s="95"/>
      <c r="E17" s="4" t="s">
        <v>14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123" t="s">
        <v>48</v>
      </c>
      <c r="D18" s="124"/>
      <c r="E18" s="4" t="s">
        <v>22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119" t="s">
        <v>77</v>
      </c>
      <c r="D19" s="120"/>
      <c r="E19" s="4" t="s">
        <v>76</v>
      </c>
      <c r="F19" s="7">
        <v>60000</v>
      </c>
      <c r="G19" s="4">
        <v>1</v>
      </c>
      <c r="H19" s="6">
        <f t="shared" si="0"/>
        <v>60000</v>
      </c>
      <c r="I19" s="2"/>
    </row>
    <row r="20" spans="1:9" ht="12.75" customHeight="1">
      <c r="A20" s="105" t="s">
        <v>51</v>
      </c>
      <c r="B20" s="106"/>
      <c r="C20" s="118" t="s">
        <v>15</v>
      </c>
      <c r="D20" s="118"/>
      <c r="E20" s="96">
        <f>SUM(H6:H19)</f>
        <v>285000</v>
      </c>
      <c r="F20" s="96"/>
      <c r="G20" s="24">
        <v>1</v>
      </c>
      <c r="H20" s="57" t="s">
        <v>17</v>
      </c>
      <c r="I20" s="2"/>
    </row>
    <row r="21" spans="1:9" ht="12.75" customHeight="1">
      <c r="A21" s="107"/>
      <c r="B21" s="108"/>
      <c r="C21" s="118"/>
      <c r="D21" s="118"/>
      <c r="E21" s="96">
        <f>E20*G20</f>
        <v>285000</v>
      </c>
      <c r="F21" s="96"/>
      <c r="G21" s="96"/>
      <c r="H21" s="57"/>
      <c r="I21" s="2"/>
    </row>
    <row r="22" spans="1:9" ht="12.75" customHeight="1">
      <c r="A22" s="107"/>
      <c r="B22" s="108"/>
      <c r="C22" s="118"/>
      <c r="D22" s="118"/>
      <c r="E22" s="96"/>
      <c r="F22" s="96"/>
      <c r="G22" s="96"/>
      <c r="H22" s="57"/>
      <c r="I22" s="2"/>
    </row>
    <row r="23" spans="1:9" ht="17.25" customHeight="1">
      <c r="A23" s="107"/>
      <c r="B23" s="108"/>
      <c r="C23" s="89" t="s">
        <v>20</v>
      </c>
      <c r="D23" s="9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9"/>
      <c r="B24" s="110"/>
      <c r="C24" s="93"/>
      <c r="D24" s="92"/>
      <c r="E24" s="5"/>
      <c r="F24" s="6"/>
      <c r="G24" s="3"/>
      <c r="H24" s="6">
        <f>F24*G24</f>
        <v>0</v>
      </c>
      <c r="I24" s="2"/>
    </row>
    <row r="25" spans="1:9" ht="25.15" customHeight="1">
      <c r="A25" s="73" t="s">
        <v>74</v>
      </c>
      <c r="B25" s="74"/>
      <c r="E25" s="5"/>
      <c r="F25" s="6"/>
      <c r="G25" s="3"/>
      <c r="H25" s="6">
        <f>F25*G25</f>
        <v>0</v>
      </c>
      <c r="I25" s="2"/>
    </row>
    <row r="26" spans="1:9">
      <c r="A26" s="75"/>
      <c r="B26" s="76"/>
      <c r="C26" s="93"/>
      <c r="D26" s="92"/>
      <c r="E26" s="5"/>
      <c r="F26" s="6"/>
      <c r="G26" s="3"/>
      <c r="H26" s="6">
        <f t="shared" ref="H26:H32" si="1">F26*G26</f>
        <v>0</v>
      </c>
      <c r="I26" s="2"/>
    </row>
    <row r="27" spans="1:9">
      <c r="A27" s="75"/>
      <c r="B27" s="76"/>
      <c r="C27" s="94"/>
      <c r="D27" s="95"/>
      <c r="E27" s="5"/>
      <c r="F27" s="6"/>
      <c r="G27" s="3"/>
      <c r="H27" s="6">
        <f t="shared" si="1"/>
        <v>0</v>
      </c>
      <c r="I27" s="2"/>
    </row>
    <row r="28" spans="1:9">
      <c r="A28" s="75"/>
      <c r="B28" s="76"/>
      <c r="E28" s="5"/>
      <c r="F28" s="6"/>
      <c r="G28" s="3"/>
      <c r="H28" s="6">
        <f t="shared" si="1"/>
        <v>0</v>
      </c>
      <c r="I28" s="2"/>
    </row>
    <row r="29" spans="1:9">
      <c r="A29" s="75"/>
      <c r="B29" s="76"/>
      <c r="C29" s="94"/>
      <c r="D29" s="95"/>
      <c r="E29" s="5"/>
      <c r="F29" s="6"/>
      <c r="G29" s="3"/>
      <c r="H29" s="6">
        <f t="shared" si="1"/>
        <v>0</v>
      </c>
      <c r="I29" s="2"/>
    </row>
    <row r="30" spans="1:9">
      <c r="A30" s="75"/>
      <c r="B30" s="76"/>
      <c r="C30" s="94"/>
      <c r="D30" s="9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5"/>
      <c r="B31" s="76"/>
      <c r="C31" s="94"/>
      <c r="D31" s="95"/>
      <c r="E31" s="5"/>
      <c r="F31" s="6"/>
      <c r="G31" s="3"/>
      <c r="H31" s="6">
        <f t="shared" si="1"/>
        <v>0</v>
      </c>
      <c r="I31" s="2"/>
    </row>
    <row r="32" spans="1:9">
      <c r="A32" s="77"/>
      <c r="B32" s="78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3.5" customHeight="1">
      <c r="A33" s="36" t="s">
        <v>28</v>
      </c>
      <c r="B33" s="37"/>
      <c r="C33" s="85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6"/>
      <c r="E33" s="97">
        <f>SUM(H24:H32)</f>
        <v>0</v>
      </c>
      <c r="F33" s="98"/>
      <c r="G33" s="98"/>
      <c r="H33" s="55" t="s">
        <v>17</v>
      </c>
      <c r="I33" s="2"/>
    </row>
    <row r="34" spans="1:9" ht="14.25" customHeight="1">
      <c r="A34" s="38"/>
      <c r="B34" s="39"/>
      <c r="C34" s="87"/>
      <c r="D34" s="88"/>
      <c r="E34" s="99"/>
      <c r="F34" s="100"/>
      <c r="G34" s="100"/>
      <c r="H34" s="56"/>
      <c r="I34" s="2"/>
    </row>
    <row r="35" spans="1:9" ht="16.5" customHeight="1">
      <c r="A35" s="71" t="s">
        <v>31</v>
      </c>
      <c r="B35" s="72"/>
      <c r="C35" s="83" t="b">
        <f>IF(F37="카드+현금",Sheet3!C11,IF(F37="현금+카드",Sheet3!C4))</f>
        <v>0</v>
      </c>
      <c r="D35" s="84"/>
      <c r="E35" s="8" t="s">
        <v>4</v>
      </c>
      <c r="F35" s="66">
        <f>SUM(E21,E33)</f>
        <v>285000</v>
      </c>
      <c r="G35" s="66"/>
      <c r="H35" s="9" t="s">
        <v>17</v>
      </c>
      <c r="I35" s="2"/>
    </row>
    <row r="36" spans="1:9" ht="16.5" customHeight="1">
      <c r="A36" s="71" t="s">
        <v>30</v>
      </c>
      <c r="B36" s="72"/>
      <c r="C36" s="81" t="b">
        <f>IF(F37="카드+현금",Sheet3!C9,IF(F37="현금+카드",Sheet3!C6))</f>
        <v>0</v>
      </c>
      <c r="D36" s="82"/>
      <c r="E36" s="8" t="s">
        <v>18</v>
      </c>
      <c r="F36" s="64">
        <f>F35*1.1-F35</f>
        <v>28500</v>
      </c>
      <c r="G36" s="65"/>
      <c r="H36" s="10"/>
      <c r="I36" s="2"/>
    </row>
    <row r="37" spans="1:9" ht="17.25" customHeight="1">
      <c r="A37" s="71" t="s">
        <v>26</v>
      </c>
      <c r="B37" s="72"/>
      <c r="C37" s="40"/>
      <c r="D37" s="41"/>
      <c r="E37" s="8" t="s">
        <v>25</v>
      </c>
      <c r="F37" s="79" t="s">
        <v>58</v>
      </c>
      <c r="G37" s="80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6" t="s">
        <v>27</v>
      </c>
      <c r="B38" s="37"/>
      <c r="C38" s="42">
        <f>SUM(C35:C36)-C37</f>
        <v>0</v>
      </c>
      <c r="D38" s="43"/>
      <c r="E38" s="21" t="s">
        <v>26</v>
      </c>
      <c r="F38" s="68"/>
      <c r="G38" s="69"/>
      <c r="H38" s="70"/>
      <c r="I38" s="2"/>
    </row>
    <row r="39" spans="1:9" ht="20.25" customHeight="1">
      <c r="A39" s="38"/>
      <c r="B39" s="39"/>
      <c r="C39" s="44"/>
      <c r="D39" s="45"/>
      <c r="E39" s="25" t="s">
        <v>19</v>
      </c>
      <c r="F39" s="67">
        <f>IF(F37="현금(이체X)",F35,IF(F37="웹결제",ROUND(Sheet2!B7,-4),IF(F37="이체 및 현금영수증",F35+F35*10%,IF(F37="이체 및 세금계산서",F35+F35*10%,IF(F37="이체 및 세금계산서",F35+F35*10%,)))))-F38</f>
        <v>313500</v>
      </c>
      <c r="G39" s="67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1" t="s">
        <v>56</v>
      </c>
      <c r="G40" s="111"/>
      <c r="H40" s="27">
        <f>F39-(F36+F35)</f>
        <v>0</v>
      </c>
      <c r="I40" s="2"/>
    </row>
    <row r="41" spans="1:9" ht="16.5" customHeight="1">
      <c r="C41" s="2"/>
      <c r="D41" s="2"/>
      <c r="E41" s="35" t="s">
        <v>53</v>
      </c>
      <c r="F41" s="35"/>
      <c r="G41" s="35"/>
      <c r="H41" s="35"/>
      <c r="I41" s="2"/>
    </row>
    <row r="42" spans="1:9">
      <c r="C42" s="2"/>
      <c r="D42" s="2"/>
      <c r="E42" s="35"/>
      <c r="F42" s="35"/>
      <c r="G42" s="35"/>
      <c r="H42" s="35"/>
      <c r="I42" s="2"/>
    </row>
    <row r="43" spans="1:9">
      <c r="C43" s="2"/>
      <c r="D43" s="2"/>
      <c r="E43" s="35"/>
      <c r="F43" s="35"/>
      <c r="G43" s="35"/>
      <c r="H43" s="35"/>
      <c r="I43" s="2"/>
    </row>
    <row r="44" spans="1:9">
      <c r="C44" s="2"/>
      <c r="D44" s="2"/>
      <c r="E44" s="2" t="s">
        <v>82</v>
      </c>
      <c r="F44" s="128">
        <f>660000-F39</f>
        <v>346500</v>
      </c>
      <c r="G44" s="2"/>
      <c r="H44" s="2"/>
      <c r="I44" s="2"/>
    </row>
    <row r="45" spans="1:9">
      <c r="E45" s="50"/>
      <c r="F45" s="50"/>
      <c r="G45" s="50"/>
      <c r="H45" s="50"/>
    </row>
  </sheetData>
  <sheetProtection formatCells="0" selectLockedCells="1" selectUnlockedCells="1"/>
  <mergeCells count="54">
    <mergeCell ref="E45:H45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0" t="s">
        <v>68</v>
      </c>
      <c r="B3" s="50"/>
      <c r="C3" s="50"/>
      <c r="E3" t="s">
        <v>61</v>
      </c>
      <c r="F3">
        <f>Sheet1!F35</f>
        <v>285000</v>
      </c>
    </row>
    <row r="4" spans="1:7">
      <c r="A4" t="s">
        <v>67</v>
      </c>
      <c r="B4" s="30" t="s">
        <v>65</v>
      </c>
      <c r="C4" s="32"/>
      <c r="D4" t="s">
        <v>62</v>
      </c>
    </row>
    <row r="5" spans="1:7">
      <c r="B5" t="s">
        <v>18</v>
      </c>
      <c r="C5">
        <v>1.1000000000000001</v>
      </c>
      <c r="D5" t="s">
        <v>63</v>
      </c>
    </row>
    <row r="6" spans="1:7">
      <c r="B6" t="s">
        <v>60</v>
      </c>
      <c r="C6" s="33">
        <f>(F3-C4)*C5</f>
        <v>313500</v>
      </c>
      <c r="D6" t="s">
        <v>64</v>
      </c>
    </row>
    <row r="8" spans="1:7">
      <c r="A8" s="50" t="s">
        <v>69</v>
      </c>
      <c r="B8" s="50"/>
      <c r="C8" s="50"/>
    </row>
    <row r="9" spans="1:7">
      <c r="A9" t="s">
        <v>67</v>
      </c>
      <c r="B9" s="31" t="s">
        <v>66</v>
      </c>
      <c r="C9" s="34"/>
      <c r="D9" t="s">
        <v>62</v>
      </c>
      <c r="G9" s="33">
        <f>((F3*C10)-C9)/C10</f>
        <v>285000</v>
      </c>
    </row>
    <row r="10" spans="1:7">
      <c r="B10" t="s">
        <v>18</v>
      </c>
      <c r="C10">
        <v>1.1000000000000001</v>
      </c>
      <c r="D10" t="s">
        <v>63</v>
      </c>
    </row>
    <row r="11" spans="1:7">
      <c r="B11" t="s">
        <v>59</v>
      </c>
      <c r="C11" s="33">
        <f>ROUND(G9,-3)</f>
        <v>285000</v>
      </c>
      <c r="D11" t="s">
        <v>64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21</v>
      </c>
      <c r="C1" t="s">
        <v>32</v>
      </c>
      <c r="D1" s="12" t="s">
        <v>34</v>
      </c>
      <c r="E1" s="12" t="s">
        <v>34</v>
      </c>
    </row>
    <row r="2" spans="1:5">
      <c r="A2" t="s">
        <v>54</v>
      </c>
      <c r="B2" t="s">
        <v>17</v>
      </c>
      <c r="C2" s="20" t="s">
        <v>72</v>
      </c>
      <c r="D2" t="s">
        <v>33</v>
      </c>
    </row>
    <row r="3" spans="1:5">
      <c r="A3" t="s">
        <v>23</v>
      </c>
      <c r="B3" t="s">
        <v>29</v>
      </c>
      <c r="C3" s="20" t="s">
        <v>71</v>
      </c>
      <c r="D3" s="13" t="s">
        <v>35</v>
      </c>
    </row>
    <row r="4" spans="1:5">
      <c r="A4" t="s">
        <v>24</v>
      </c>
      <c r="B4" s="11">
        <f>Sheet1!F35-(Sheet1!C35)</f>
        <v>285000</v>
      </c>
    </row>
    <row r="5" spans="1:5">
      <c r="A5" t="s">
        <v>70</v>
      </c>
      <c r="B5" s="11"/>
    </row>
    <row r="6" spans="1:5">
      <c r="A6" t="s">
        <v>36</v>
      </c>
    </row>
    <row r="7" spans="1:5">
      <c r="A7" t="s">
        <v>55</v>
      </c>
    </row>
    <row r="8" spans="1:5">
      <c r="A8" t="s">
        <v>16</v>
      </c>
      <c r="B8" s="11">
        <v>60000</v>
      </c>
    </row>
    <row r="9" spans="1:5">
      <c r="A9" t="s">
        <v>43</v>
      </c>
      <c r="B9" s="11">
        <v>70000</v>
      </c>
    </row>
    <row r="10" spans="1:5">
      <c r="A10" t="s">
        <v>41</v>
      </c>
      <c r="B10" s="11">
        <v>80000</v>
      </c>
    </row>
    <row r="11" spans="1:5">
      <c r="A11" t="s">
        <v>42</v>
      </c>
      <c r="B11" s="11">
        <v>100000</v>
      </c>
    </row>
    <row r="12" spans="1:5">
      <c r="A12" t="s">
        <v>45</v>
      </c>
      <c r="B12" s="11">
        <v>151200</v>
      </c>
    </row>
    <row r="13" spans="1:5">
      <c r="A13" t="s">
        <v>44</v>
      </c>
      <c r="B13" s="11">
        <v>188000</v>
      </c>
    </row>
    <row r="14" spans="1:5">
      <c r="A14" t="s">
        <v>46</v>
      </c>
      <c r="B14" s="11">
        <v>194290</v>
      </c>
    </row>
    <row r="15" spans="1:5">
      <c r="A15" t="s">
        <v>47</v>
      </c>
      <c r="B15" s="11">
        <v>359000</v>
      </c>
    </row>
    <row r="16" spans="1:5">
      <c r="A16" t="s">
        <v>48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2022-11-11T08:56:13Z</cp:lastPrinted>
  <dcterms:created xsi:type="dcterms:W3CDTF">2019-03-28T03:58:09Z</dcterms:created>
  <dcterms:modified xsi:type="dcterms:W3CDTF">2022-11-11T09:00:24Z</dcterms:modified>
</cp:coreProperties>
</file>