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al_NAS\homes\realcom\견적서\"/>
    </mc:Choice>
  </mc:AlternateContent>
  <xr:revisionPtr revIDLastSave="0" documentId="8_{7DE7FC4C-4E8D-40B7-84ED-173A264DCBA4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C38" i="1"/>
  <c r="F36" i="1"/>
  <c r="B5" i="2" l="1"/>
  <c r="B6" i="2"/>
  <c r="F39" i="1" s="1"/>
  <c r="H40" i="1" s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<sst xmlns="http://schemas.openxmlformats.org/spreadsheetml/2006/main" count="85" uniqueCount="75">
  <si>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</si>
  <si>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</si>
  <si>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</si>
  <si>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</si>
  <si>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</si>
  <si>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</si>
  <si>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</si>
  <si>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</si>
  <si>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</si>
  <si>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</si>
  <si>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</si>
  <si>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</si>
  <si>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</si>
  <si>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</si>
  <si>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</si>
  <si>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</si>
  <si>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</si>
  <si>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</si>
  <si>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</si>
  <si>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</si>
  <si>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</si>
  <si>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</si>
  <si>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</si>
  <si>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</si>
  <si>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</si>
  <si>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</si>
  <si>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</si>
  <si>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</si>
  <si>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</si>
  <si>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</si>
  <si>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</si>
  <si>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</si>
  <si>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</si>
  <si>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</si>
  <si>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</si>
  <si>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</si>
  <si>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</si>
  <si>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</si>
  <si>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</si>
  <si>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</si>
  <si>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</si>
  <si>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</si>
  <si>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</si>
  <si>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</si>
  <si>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</si>
  <si>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</si>
  <si>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</si>
  <si>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</si>
  <si>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</si>
  <si>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</si>
  <si>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</si>
  <si>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</si>
  <si>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</si>
  <si>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</si>
  <si>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</si>
  <si>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</si>
  <si>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</si>
  <si>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</si>
  <si>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</si>
  <si>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</si>
  <si>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</si>
  <si>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</si>
  <si>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</si>
  <si>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</si>
  <si>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</si>
  <si>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인텔 코어i5-10세대 10400 (코멧레이크S) (정품)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</si>
  <si>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</si>
  <si>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</si>
  <si>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아이구주 HATCH 2 소이 (블랙)</t>
    <phoneticPr fontId="1" type="noConversion"/>
  </si>
  <si>
    <t>잘만 EcoMax 500W</t>
    <phoneticPr fontId="1" type="noConversion"/>
  </si>
  <si>
    <t>이메이션 X931 M.2 NVMe (256GB)</t>
    <phoneticPr fontId="1" type="noConversion"/>
  </si>
  <si>
    <t>인텔 내장그래픽</t>
    <phoneticPr fontId="1" type="noConversion"/>
  </si>
  <si>
    <t>인텔정품쿨러</t>
    <phoneticPr fontId="1" type="noConversion"/>
  </si>
  <si>
    <t>조경호</t>
    <phoneticPr fontId="1" type="noConversion"/>
  </si>
  <si>
    <t>010-8605-0130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</si>
</sst>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51</v>
      </c>
      <c r="B1" s="19" t="s">
        <v>73</v>
      </c>
      <c r="C1" s="31" t="s">
        <v>59</v>
      </c>
      <c r="D1" s="32"/>
      <c r="E1" s="102"/>
      <c r="F1" s="103"/>
      <c r="G1" s="103"/>
      <c r="H1" s="104"/>
    </row>
    <row r="2" spans="1:9" ht="22.5" customHeight="1">
      <c r="A2" s="15" t="s">
        <v>40</v>
      </c>
      <c r="B2" s="29" t="s">
        <v>74</v>
      </c>
      <c r="C2" s="33"/>
      <c r="D2" s="34"/>
      <c r="E2" s="105"/>
      <c r="F2" s="106"/>
      <c r="G2" s="106"/>
      <c r="H2" s="107"/>
    </row>
    <row r="3" spans="1:9" ht="22.5" customHeight="1">
      <c r="A3" s="15" t="s">
        <v>41</v>
      </c>
      <c r="B3" s="16">
        <f ca="1">TODAY()</f>
        <v>44832</v>
      </c>
      <c r="C3" s="15" t="s">
        <v>42</v>
      </c>
      <c r="D3" s="18">
        <v>44832</v>
      </c>
      <c r="E3" s="105"/>
      <c r="F3" s="106"/>
      <c r="G3" s="106"/>
      <c r="H3" s="107"/>
    </row>
    <row r="4" spans="1:9" ht="22.5" customHeight="1">
      <c r="A4" s="14" t="s">
        <v>39</v>
      </c>
      <c r="B4" s="37"/>
      <c r="C4" s="37"/>
      <c r="D4" s="38"/>
      <c r="E4" s="108"/>
      <c r="F4" s="109"/>
      <c r="G4" s="109"/>
      <c r="H4" s="110"/>
    </row>
    <row r="5" spans="1:9">
      <c r="A5" s="35" t="s">
        <v>0</v>
      </c>
      <c r="B5" s="36"/>
      <c r="C5" s="35" t="s">
        <v>5</v>
      </c>
      <c r="D5" s="3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0" t="s">
        <v>53</v>
      </c>
      <c r="B6" s="61"/>
      <c r="C6" s="48" t="s">
        <v>65</v>
      </c>
      <c r="D6" s="49"/>
      <c r="E6" s="3" t="s">
        <v>6</v>
      </c>
      <c r="F6" s="6">
        <v>250000</v>
      </c>
      <c r="G6" s="3">
        <v>1</v>
      </c>
      <c r="H6" s="6">
        <f>F6*G6</f>
        <v>250000</v>
      </c>
      <c r="I6" s="2"/>
    </row>
    <row r="7" spans="1:9" ht="24" customHeight="1">
      <c r="A7" s="62"/>
      <c r="B7" s="63"/>
      <c r="C7" s="48" t="s">
        <v>72</v>
      </c>
      <c r="D7" s="49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2"/>
      <c r="B8" s="63"/>
      <c r="C8" s="114" t="s">
        <v>66</v>
      </c>
      <c r="D8" s="115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62"/>
      <c r="B9" s="63"/>
      <c r="C9" s="48" t="s">
        <v>67</v>
      </c>
      <c r="D9" s="49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62"/>
      <c r="B10" s="63"/>
      <c r="C10" s="48" t="s">
        <v>71</v>
      </c>
      <c r="D10" s="49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62"/>
      <c r="B11" s="63"/>
      <c r="C11" s="50"/>
      <c r="D11" s="51"/>
      <c r="E11" s="3" t="s">
        <v>62</v>
      </c>
      <c r="F11" s="6"/>
      <c r="G11" s="3"/>
      <c r="H11" s="6">
        <f t="shared" si="0"/>
        <v>0</v>
      </c>
      <c r="I11" s="2"/>
    </row>
    <row r="12" spans="1:9" ht="24" customHeight="1">
      <c r="A12" s="62"/>
      <c r="B12" s="63"/>
      <c r="C12" s="52" t="s">
        <v>70</v>
      </c>
      <c r="D12" s="49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62"/>
      <c r="B13" s="63"/>
      <c r="C13" s="42"/>
      <c r="D13" s="43"/>
      <c r="E13" s="3" t="s">
        <v>55</v>
      </c>
      <c r="F13" s="6"/>
      <c r="G13" s="3"/>
      <c r="H13" s="6">
        <f t="shared" si="0"/>
        <v>0</v>
      </c>
      <c r="I13" s="2"/>
    </row>
    <row r="14" spans="1:9" ht="29.25" customHeight="1">
      <c r="A14" s="62"/>
      <c r="B14" s="63"/>
      <c r="C14" s="42" t="s">
        <v>68</v>
      </c>
      <c r="D14" s="43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2"/>
      <c r="B15" s="63"/>
      <c r="C15" s="42" t="s">
        <v>69</v>
      </c>
      <c r="D15" s="4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62"/>
      <c r="B16" s="63"/>
      <c r="C16" s="44"/>
      <c r="D16" s="45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2"/>
      <c r="B17" s="63"/>
      <c r="C17" s="53" t="s">
        <v>61</v>
      </c>
      <c r="D17" s="54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2"/>
      <c r="B18" s="63"/>
      <c r="C18" s="46" t="s">
        <v>50</v>
      </c>
      <c r="D18" s="47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2"/>
      <c r="B19" s="63"/>
      <c r="C19" s="40"/>
      <c r="D19" s="41"/>
      <c r="E19" s="4" t="s">
        <v>52</v>
      </c>
      <c r="F19" s="7">
        <v>9000</v>
      </c>
      <c r="G19" s="4">
        <v>-1</v>
      </c>
      <c r="H19" s="6">
        <f t="shared" si="0"/>
        <v>-9000</v>
      </c>
      <c r="I19" s="2"/>
    </row>
    <row r="20" spans="1:9" ht="12.75" customHeight="1">
      <c r="A20" s="64" t="s">
        <v>54</v>
      </c>
      <c r="B20" s="65"/>
      <c r="C20" s="39" t="s">
        <v>16</v>
      </c>
      <c r="D20" s="39"/>
      <c r="E20" s="55">
        <f>SUM(H6:H19)</f>
        <v>530000</v>
      </c>
      <c r="F20" s="55"/>
      <c r="G20" s="24">
        <v>1</v>
      </c>
      <c r="H20" s="113" t="s">
        <v>18</v>
      </c>
      <c r="I20" s="2"/>
    </row>
    <row r="21" spans="1:9" ht="12.75" customHeight="1">
      <c r="A21" s="66"/>
      <c r="B21" s="67"/>
      <c r="C21" s="39"/>
      <c r="D21" s="39"/>
      <c r="E21" s="55">
        <f>E20*G20</f>
        <v>530000</v>
      </c>
      <c r="F21" s="55"/>
      <c r="G21" s="55"/>
      <c r="H21" s="113"/>
      <c r="I21" s="2"/>
    </row>
    <row r="22" spans="1:9" ht="12.75" customHeight="1">
      <c r="A22" s="66"/>
      <c r="B22" s="67"/>
      <c r="C22" s="39"/>
      <c r="D22" s="39"/>
      <c r="E22" s="55"/>
      <c r="F22" s="55"/>
      <c r="G22" s="55"/>
      <c r="H22" s="113"/>
      <c r="I22" s="2"/>
    </row>
    <row r="23" spans="1:9" ht="17.25" customHeight="1">
      <c r="A23" s="66"/>
      <c r="B23" s="67"/>
      <c r="C23" s="80" t="s">
        <v>21</v>
      </c>
      <c r="D23" s="8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68"/>
      <c r="B24" s="69"/>
      <c r="C24" s="42"/>
      <c r="D24" s="43"/>
      <c r="E24" s="5" t="s">
        <v>64</v>
      </c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43"/>
      <c r="E25" s="5"/>
      <c r="F25" s="6"/>
      <c r="G25" s="3"/>
      <c r="H25" s="6">
        <f>F25*G25</f>
        <v>0</v>
      </c>
      <c r="I25" s="2"/>
    </row>
    <row r="26" spans="1:9">
      <c r="A26" s="87"/>
      <c r="B26" s="88"/>
      <c r="C26" s="82"/>
      <c r="D26" s="43"/>
      <c r="E26" s="5"/>
      <c r="F26" s="6"/>
      <c r="G26" s="3"/>
      <c r="H26" s="6">
        <f t="shared" ref="H26:H32" si="1">F26*G26</f>
        <v>0</v>
      </c>
      <c r="I26" s="2"/>
    </row>
    <row r="27" spans="1:9">
      <c r="A27" s="87"/>
      <c r="B27" s="88"/>
      <c r="C27" s="53"/>
      <c r="D27" s="54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53"/>
      <c r="D29" s="5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53"/>
      <c r="D30" s="5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53"/>
      <c r="D31" s="5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53"/>
      <c r="D32" s="5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56">
        <f>SUM(H24:H32)</f>
        <v>0</v>
      </c>
      <c r="F33" s="57"/>
      <c r="G33" s="5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58"/>
      <c r="F34" s="59"/>
      <c r="G34" s="5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530000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53000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63</v>
      </c>
      <c r="G37" s="71"/>
      <c r="H37" s="28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1" t="s">
        <v>27</v>
      </c>
      <c r="F38" s="120">
        <v>22900</v>
      </c>
      <c r="G38" s="121"/>
      <c r="H38" s="122"/>
      <c r="I38" s="2"/>
    </row>
    <row r="39" spans="1:9" ht="20.25" customHeight="1">
      <c r="A39" s="93"/>
      <c r="B39" s="94"/>
      <c r="C39" s="100"/>
      <c r="D39" s="101"/>
      <c r="E39" s="25" t="s">
        <v>20</v>
      </c>
      <c r="F39" s="119">
        <f>IF(F37="현금(이체X)",F35,IF(F37="웹결제",ROUND(Sheet2!B6,-4),IF(F37="이체 및 현금영수증",F35+F35*10%,IF(F37="이체 및 세금계산서",F35+F35*10%,IF(F37="이체 및 세금계산서",F35+F35*10%,)))))-F38</f>
        <v>560100</v>
      </c>
      <c r="G39" s="119"/>
      <c r="H39" s="26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30" t="s">
        <v>60</v>
      </c>
      <c r="G40" s="30"/>
      <c r="H40" s="27">
        <f>F39-(F36+F35)</f>
        <v>-22900</v>
      </c>
      <c r="I40" s="2"/>
    </row>
    <row r="41" spans="1:9" ht="16.5" customHeight="1">
      <c r="C41" s="2"/>
      <c r="D41" s="2"/>
      <c r="E41" s="95" t="s">
        <v>56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1:G22"/>
    <mergeCell ref="E33:G34"/>
    <mergeCell ref="C30:D30"/>
    <mergeCell ref="A6:B19"/>
    <mergeCell ref="A20:B24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C7" sqref="C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57</v>
      </c>
      <c r="B2" t="s">
        <v>18</v>
      </c>
      <c r="C2" t="s">
        <v>37</v>
      </c>
      <c r="D2" t="s">
        <v>34</v>
      </c>
    </row>
    <row r="3" spans="1:5">
      <c r="A3" t="s">
        <v>24</v>
      </c>
      <c r="B3" t="s">
        <v>30</v>
      </c>
      <c r="D3" s="13" t="s">
        <v>36</v>
      </c>
    </row>
    <row r="4" spans="1:5">
      <c r="A4" t="s">
        <v>25</v>
      </c>
      <c r="B4" s="11">
        <f>Sheet1!F35-(Sheet1!C35)</f>
        <v>530000</v>
      </c>
    </row>
    <row r="5" spans="1:5">
      <c r="A5" t="s">
        <v>38</v>
      </c>
      <c r="B5">
        <f>B4*1.12</f>
        <v>593600</v>
      </c>
    </row>
    <row r="6" spans="1:5">
      <c r="A6" t="s">
        <v>58</v>
      </c>
      <c r="B6">
        <f>B4*1.13</f>
        <v>598900</v>
      </c>
    </row>
    <row r="7" spans="1:5">
      <c r="A7" t="s">
        <v>17</v>
      </c>
      <c r="B7" s="11">
        <v>60000</v>
      </c>
    </row>
    <row r="8" spans="1:5">
      <c r="A8" t="s">
        <v>45</v>
      </c>
      <c r="B8" s="11">
        <v>70000</v>
      </c>
    </row>
    <row r="9" spans="1:5">
      <c r="A9" t="s">
        <v>43</v>
      </c>
      <c r="B9" s="11">
        <v>80000</v>
      </c>
    </row>
    <row r="10" spans="1:5">
      <c r="A10" t="s">
        <v>44</v>
      </c>
      <c r="B10" s="11">
        <v>100000</v>
      </c>
    </row>
    <row r="11" spans="1:5">
      <c r="A11" t="s">
        <v>47</v>
      </c>
      <c r="B11" s="11">
        <v>151200</v>
      </c>
    </row>
    <row r="12" spans="1:5">
      <c r="A12" t="s">
        <v>46</v>
      </c>
      <c r="B12" s="11">
        <v>188000</v>
      </c>
    </row>
    <row r="13" spans="1:5">
      <c r="A13" t="s">
        <v>48</v>
      </c>
      <c r="B13" s="11">
        <v>194290</v>
      </c>
    </row>
    <row r="14" spans="1:5">
      <c r="A14" t="s">
        <v>49</v>
      </c>
      <c r="B14" s="11">
        <v>359000</v>
      </c>
    </row>
    <row r="15" spans="1:5">
      <c r="A15" t="s">
        <v>50</v>
      </c>
    </row>
    <row r="16" spans="1:5">
      <c r="A16" s="20"/>
    </row>
    <row r="17" spans="1:1">
      <c r="A17" s="20"/>
    </row>
    <row r="18" spans="1:1">
      <c r="A18" s="20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2022-09-28T06:46:32Z</cp:lastPrinted>
  <dcterms:created xsi:type="dcterms:W3CDTF">2019-03-28T03:58:09Z</dcterms:created>
  <dcterms:modified xsi:type="dcterms:W3CDTF">2022-09-28T06:48:54Z</dcterms:modified>
</cp:coreProperties>
</file>