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2" documentId="8_{5199AC4E-B895-4BE5-804A-4C8C0C8C9596}" xr6:coauthVersionLast="47" xr6:coauthVersionMax="47" xr10:uidLastSave="{61CB8B0A-DBDD-4333-BE54-2425F1E68F4A}"/>
  <bookViews>
    <workbookView xWindow="1950" yWindow="1950" windowWidth="288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s="1"/>
  <c r="E21" i="1" l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<sst xmlns="http://schemas.openxmlformats.org/spreadsheetml/2006/main" count="106" uniqueCount="90">
  <si>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</si>
  <si>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</si>
  <si>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</si>
  <si>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</si>
  <si>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</si>
  <si>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</si>
  <si>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</si>
  <si>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</si>
  <si>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</si>
  <si>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</si>
  <si>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</si>
  <si>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</si>
  <si>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</si>
  <si>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</si>
  <si>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</si>
  <si>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</si>
  <si>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</si>
  <si>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</si>
  <si>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</si>
  <si>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</si>
  <si>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</si>
  <si>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</si>
  <si>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</si>
  <si>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</si>
  <si>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</si>
  <si>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</si>
  <si>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</si>
  <si>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</si>
  <si>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</si>
  <si>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</si>
  <si>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</si>
  <si>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</si>
  <si>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</si>
  <si>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</si>
  <si>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</si>
  <si>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</si>
  <si>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</si>
  <si>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</si>
  <si>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</si>
  <si>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</si>
  <si>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</si>
  <si>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</si>
  <si>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</si>
  <si>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</si>
  <si>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</si>
  <si>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</si>
  <si>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</si>
  <si>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</si>
  <si>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</si>
  <si>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</si>
  <si>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</si>
  <si>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</si>
  <si>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</si>
  <si>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</si>
  <si>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</si>
  <si>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</si>
  <si>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</si>
  <si>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</si>
  <si>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</si>
  <si>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</si>
  <si>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</si>
  <si>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</si>
  <si>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</si>
  <si>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</si>
  <si>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</si>
  <si>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</si>
  <si>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</si>
  <si>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</si>
  <si>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</si>
  <si>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</si>
  <si>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</si>
  <si>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</si>
  <si>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</si>
  <si>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</si>
  <si>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</si>
  <si>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</si>
  <si>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</si>
  <si>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GTX1060 D5 3G 중고그래픽 무상3개월</t>
    <phoneticPr fontId="1" type="noConversion"/>
  </si>
  <si>
    <t xml:space="preserve">삼성전자 DDR4-3200 (16GB) </t>
    <phoneticPr fontId="1" type="noConversion"/>
  </si>
  <si>
    <t>정희승고객님</t>
    <phoneticPr fontId="1" type="noConversion"/>
  </si>
  <si>
    <t>인텔정품쿨러</t>
    <phoneticPr fontId="1" type="noConversion"/>
  </si>
  <si>
    <t xml:space="preserve">ASUS PRIME H510M-K </t>
    <phoneticPr fontId="1" type="noConversion"/>
  </si>
  <si>
    <t xml:space="preserve">Western Digital WD Blue SN570 M.2 NVMe (500GB) </t>
    <phoneticPr fontId="1" type="noConversion"/>
  </si>
  <si>
    <t xml:space="preserve">마이크로닉스 COOLMAX VISION II 600W </t>
    <phoneticPr fontId="1" type="noConversion"/>
  </si>
  <si>
    <t>앱코 커넬 강화유리</t>
    <phoneticPr fontId="1" type="noConversion"/>
  </si>
  <si>
    <t>인텔 코어i5-10세대 10400F (코멧레이크S) (정품)</t>
    <phoneticPr fontId="1" type="noConversion"/>
  </si>
  <si>
    <t>키보드 합본 유선셋트</t>
    <phoneticPr fontId="1" type="noConversion"/>
  </si>
  <si>
    <t>마우스패드</t>
    <phoneticPr fontId="1" type="noConversion"/>
  </si>
  <si>
    <t>키보드</t>
    <phoneticPr fontId="1" type="noConversion"/>
  </si>
  <si>
    <t>WD 하드 1TB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</si>
</sst>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theme="1"/>
      <name val="HY견명조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4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79</v>
      </c>
      <c r="C1" s="38" t="s">
        <v>76</v>
      </c>
      <c r="D1" s="39"/>
      <c r="E1" s="108"/>
      <c r="F1" s="109"/>
      <c r="G1" s="109"/>
      <c r="H1" s="110"/>
    </row>
    <row r="2" spans="1:9" ht="22.5" customHeight="1">
      <c r="A2" s="15" t="s">
        <v>39</v>
      </c>
      <c r="B2" s="29"/>
      <c r="C2" s="40"/>
      <c r="D2" s="41"/>
      <c r="E2" s="111"/>
      <c r="F2" s="36"/>
      <c r="G2" s="36"/>
      <c r="H2" s="112"/>
    </row>
    <row r="3" spans="1:9" ht="22.5" customHeight="1">
      <c r="A3" s="15" t="s">
        <v>40</v>
      </c>
      <c r="B3" s="16">
        <f ca="1">TODAY()</f>
        <v>45004</v>
      </c>
      <c r="C3" s="15" t="s">
        <v>41</v>
      </c>
      <c r="D3" s="18"/>
      <c r="E3" s="111"/>
      <c r="F3" s="36"/>
      <c r="G3" s="36"/>
      <c r="H3" s="112"/>
    </row>
    <row r="4" spans="1:9" ht="22.5" customHeight="1">
      <c r="A4" s="14" t="s">
        <v>38</v>
      </c>
      <c r="B4" s="44"/>
      <c r="C4" s="44"/>
      <c r="D4" s="45"/>
      <c r="E4" s="113"/>
      <c r="F4" s="114"/>
      <c r="G4" s="114"/>
      <c r="H4" s="115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51</v>
      </c>
      <c r="B6" s="66"/>
      <c r="C6" s="53" t="s">
        <v>85</v>
      </c>
      <c r="D6" s="54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67"/>
      <c r="B7" s="68"/>
      <c r="C7" s="53" t="s">
        <v>80</v>
      </c>
      <c r="D7" s="54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7"/>
      <c r="B8" s="68"/>
      <c r="C8" s="119" t="s">
        <v>81</v>
      </c>
      <c r="D8" s="120"/>
      <c r="E8" s="3" t="s">
        <v>7</v>
      </c>
      <c r="F8" s="6">
        <v>102000</v>
      </c>
      <c r="G8" s="3">
        <v>1</v>
      </c>
      <c r="H8" s="6">
        <f t="shared" si="0"/>
        <v>102000</v>
      </c>
      <c r="I8" s="2"/>
    </row>
    <row r="9" spans="1:9" ht="37.5" customHeight="1">
      <c r="A9" s="67"/>
      <c r="B9" s="68"/>
      <c r="C9" s="53" t="s">
        <v>78</v>
      </c>
      <c r="D9" s="54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67"/>
      <c r="B10" s="68"/>
      <c r="C10" s="53" t="s">
        <v>77</v>
      </c>
      <c r="D10" s="54"/>
      <c r="E10" s="3" t="s">
        <v>9</v>
      </c>
      <c r="F10" s="6">
        <v>120000</v>
      </c>
      <c r="G10" s="3">
        <v>1</v>
      </c>
      <c r="H10" s="6">
        <f t="shared" si="0"/>
        <v>120000</v>
      </c>
      <c r="I10" s="2"/>
    </row>
    <row r="11" spans="1:9" ht="24" customHeight="1">
      <c r="A11" s="67"/>
      <c r="B11" s="68"/>
      <c r="C11" s="55"/>
      <c r="D11" s="56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82</v>
      </c>
      <c r="D12" s="54"/>
      <c r="E12" s="3" t="s">
        <v>10</v>
      </c>
      <c r="F12" s="6">
        <v>52000</v>
      </c>
      <c r="G12" s="3">
        <v>1</v>
      </c>
      <c r="H12" s="6">
        <f t="shared" si="0"/>
        <v>52000</v>
      </c>
      <c r="I12" s="2"/>
    </row>
    <row r="13" spans="1:9" ht="24" customHeight="1">
      <c r="A13" s="67"/>
      <c r="B13" s="68"/>
      <c r="C13" s="47" t="s">
        <v>89</v>
      </c>
      <c r="D13" s="48"/>
      <c r="E13" s="3" t="s">
        <v>53</v>
      </c>
      <c r="F13" s="6">
        <v>60000</v>
      </c>
      <c r="G13" s="3">
        <v>1</v>
      </c>
      <c r="H13" s="6">
        <f t="shared" si="0"/>
        <v>60000</v>
      </c>
      <c r="I13" s="2"/>
    </row>
    <row r="14" spans="1:9" ht="29.25" customHeight="1">
      <c r="A14" s="67"/>
      <c r="B14" s="68"/>
      <c r="C14" s="47" t="s">
        <v>84</v>
      </c>
      <c r="D14" s="48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67"/>
      <c r="B15" s="68"/>
      <c r="C15" s="47" t="s">
        <v>83</v>
      </c>
      <c r="D15" s="48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67"/>
      <c r="B16" s="68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58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49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58"/>
      <c r="D19" s="75"/>
      <c r="E19" s="59"/>
      <c r="F19" s="7"/>
      <c r="G19" s="4"/>
      <c r="H19" s="6">
        <f t="shared" si="0"/>
        <v>0</v>
      </c>
      <c r="I19" s="2"/>
    </row>
    <row r="20" spans="1:9" ht="12.75" customHeight="1">
      <c r="A20" s="69" t="s">
        <v>52</v>
      </c>
      <c r="B20" s="70"/>
      <c r="C20" s="46" t="s">
        <v>16</v>
      </c>
      <c r="D20" s="46"/>
      <c r="E20" s="60">
        <f>SUM(H6:H19)</f>
        <v>675000</v>
      </c>
      <c r="F20" s="60"/>
      <c r="G20" s="24">
        <v>1</v>
      </c>
      <c r="H20" s="118" t="s">
        <v>18</v>
      </c>
      <c r="I20" s="2"/>
    </row>
    <row r="21" spans="1:9" ht="12.75" customHeight="1">
      <c r="A21" s="71"/>
      <c r="B21" s="72"/>
      <c r="C21" s="46"/>
      <c r="D21" s="46"/>
      <c r="E21" s="60">
        <f>E20*G20</f>
        <v>675000</v>
      </c>
      <c r="F21" s="60"/>
      <c r="G21" s="60"/>
      <c r="H21" s="118"/>
      <c r="I21" s="2"/>
    </row>
    <row r="22" spans="1:9" ht="12.75" customHeight="1">
      <c r="A22" s="71"/>
      <c r="B22" s="72"/>
      <c r="C22" s="46"/>
      <c r="D22" s="46"/>
      <c r="E22" s="60"/>
      <c r="F22" s="60"/>
      <c r="G22" s="60"/>
      <c r="H22" s="118"/>
      <c r="I22" s="2"/>
    </row>
    <row r="23" spans="1:9" ht="17.25" customHeight="1">
      <c r="A23" s="71"/>
      <c r="B23" s="72"/>
      <c r="C23" s="86" t="s">
        <v>21</v>
      </c>
      <c r="D23" s="87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 t="s">
        <v>86</v>
      </c>
      <c r="D24" s="48"/>
      <c r="E24" s="5" t="s">
        <v>88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1" t="s">
        <v>74</v>
      </c>
      <c r="B25" s="92"/>
      <c r="C25" s="88" t="s">
        <v>87</v>
      </c>
      <c r="D25" s="48"/>
      <c r="E25" s="5" t="s">
        <v>87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3"/>
      <c r="B26" s="94"/>
      <c r="C26" s="88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3"/>
      <c r="B27" s="94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3"/>
      <c r="B28" s="94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3"/>
      <c r="B29" s="94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3"/>
      <c r="B30" s="94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3"/>
      <c r="B31" s="94"/>
      <c r="C31" s="58"/>
      <c r="D31" s="59"/>
      <c r="E31" s="5"/>
      <c r="F31" s="6"/>
      <c r="G31" s="3"/>
      <c r="H31" s="6">
        <f t="shared" si="1"/>
        <v>0</v>
      </c>
      <c r="I31" s="2"/>
    </row>
    <row r="32" spans="1:9" hidden="1">
      <c r="A32" s="95"/>
      <c r="B32" s="96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7" t="s">
        <v>29</v>
      </c>
      <c r="B33" s="98"/>
      <c r="C33" s="82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3"/>
      <c r="E33" s="61">
        <f>SUM(H24:H32)</f>
        <v>0</v>
      </c>
      <c r="F33" s="62"/>
      <c r="G33" s="62"/>
      <c r="H33" s="116" t="s">
        <v>18</v>
      </c>
      <c r="I33" s="2"/>
    </row>
    <row r="34" spans="1:9" ht="14.25" customHeight="1">
      <c r="A34" s="99"/>
      <c r="B34" s="100"/>
      <c r="C34" s="84"/>
      <c r="D34" s="85"/>
      <c r="E34" s="63"/>
      <c r="F34" s="64"/>
      <c r="G34" s="64"/>
      <c r="H34" s="117"/>
      <c r="I34" s="2"/>
    </row>
    <row r="35" spans="1:9" ht="16.5" customHeight="1">
      <c r="A35" s="89" t="s">
        <v>32</v>
      </c>
      <c r="B35" s="90"/>
      <c r="C35" s="80" t="b">
        <f>IF(F37="카드+현금",Sheet3!C11,IF(F37="현금+카드",Sheet3!C4))</f>
        <v>0</v>
      </c>
      <c r="D35" s="81"/>
      <c r="E35" s="8" t="s">
        <v>4</v>
      </c>
      <c r="F35" s="123">
        <f>SUM(E21,E33)</f>
        <v>675000</v>
      </c>
      <c r="G35" s="123"/>
      <c r="H35" s="9" t="s">
        <v>18</v>
      </c>
      <c r="I35" s="2"/>
    </row>
    <row r="36" spans="1:9" ht="16.5" customHeight="1">
      <c r="A36" s="89" t="s">
        <v>31</v>
      </c>
      <c r="B36" s="90"/>
      <c r="C36" s="78" t="b">
        <f>IF(F37="카드+현금",Sheet3!C9,IF(F37="현금+카드",Sheet3!C6))</f>
        <v>0</v>
      </c>
      <c r="D36" s="79"/>
      <c r="E36" s="8" t="s">
        <v>19</v>
      </c>
      <c r="F36" s="121">
        <f>F35*1.1-F35</f>
        <v>67500.000000000116</v>
      </c>
      <c r="G36" s="122"/>
      <c r="H36" s="10"/>
      <c r="I36" s="2"/>
    </row>
    <row r="37" spans="1:9" ht="17.25" customHeight="1">
      <c r="A37" s="89" t="s">
        <v>27</v>
      </c>
      <c r="B37" s="90"/>
      <c r="C37" s="102"/>
      <c r="D37" s="103"/>
      <c r="E37" s="8" t="s">
        <v>26</v>
      </c>
      <c r="F37" s="76" t="s">
        <v>75</v>
      </c>
      <c r="G37" s="77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7" t="s">
        <v>28</v>
      </c>
      <c r="B38" s="98"/>
      <c r="C38" s="104">
        <f>SUM(C35:C36)-C37</f>
        <v>0</v>
      </c>
      <c r="D38" s="105"/>
      <c r="E38" s="21"/>
      <c r="F38" s="125">
        <v>2500</v>
      </c>
      <c r="G38" s="126"/>
      <c r="H38" s="127"/>
      <c r="I38" s="2"/>
    </row>
    <row r="39" spans="1:9" ht="20.25" customHeight="1">
      <c r="A39" s="99"/>
      <c r="B39" s="100"/>
      <c r="C39" s="106"/>
      <c r="D39" s="107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740000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57</v>
      </c>
      <c r="G40" s="37"/>
      <c r="H40" s="27">
        <f>F39-(F36+F35)</f>
        <v>-2500.0000000001164</v>
      </c>
      <c r="I40" s="2"/>
    </row>
    <row r="41" spans="1:9" ht="16.5" customHeight="1">
      <c r="B41" s="35"/>
      <c r="C41" s="2"/>
      <c r="D41" s="2"/>
      <c r="E41" s="101" t="s">
        <v>54</v>
      </c>
      <c r="F41" s="101"/>
      <c r="G41" s="101"/>
      <c r="H41" s="101"/>
      <c r="I41" s="2"/>
    </row>
    <row r="42" spans="1:9">
      <c r="A42" s="36"/>
      <c r="B42" s="36"/>
      <c r="C42" s="2"/>
      <c r="D42" s="2"/>
      <c r="E42" s="101"/>
      <c r="F42" s="101"/>
      <c r="G42" s="101"/>
      <c r="H42" s="101"/>
      <c r="I42" s="2"/>
    </row>
    <row r="43" spans="1:9">
      <c r="C43" s="2"/>
      <c r="D43" s="2"/>
      <c r="E43" s="101"/>
      <c r="F43" s="101"/>
      <c r="G43" s="101"/>
      <c r="H43" s="101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C28:D28"/>
    <mergeCell ref="C19:E19"/>
    <mergeCell ref="A42:B42"/>
    <mergeCell ref="F40:G40"/>
    <mergeCell ref="C1:D2"/>
    <mergeCell ref="C5:D5"/>
    <mergeCell ref="B4:D4"/>
    <mergeCell ref="C20:D22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69</v>
      </c>
      <c r="B3" s="36"/>
      <c r="C3" s="36"/>
      <c r="E3" t="s">
        <v>62</v>
      </c>
      <c r="F3">
        <f>Sheet1!F35</f>
        <v>675000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192500.00000000003</v>
      </c>
      <c r="D6" t="s">
        <v>65</v>
      </c>
    </row>
    <row r="8" spans="1:7">
      <c r="A8" s="36" t="s">
        <v>70</v>
      </c>
      <c r="B8" s="36"/>
      <c r="C8" s="36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675000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675000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675000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2023-03-19T06:21:44Z</cp:lastPrinted>
  <dcterms:created xsi:type="dcterms:W3CDTF">2019-03-28T03:58:09Z</dcterms:created>
  <dcterms:modified xsi:type="dcterms:W3CDTF">2023-03-19T06:21:50Z</dcterms:modified>
</cp:coreProperties>
</file>