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A9B6533D-8D7A-4F0A-A83E-D3BAD2FD3FD6}" xr6:coauthVersionLast="47" xr6:coauthVersionMax="47" xr10:uidLastSave="{B6113463-48E8-4AA7-A6C9-D427C40D1A7E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C34" i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<sst xmlns="http://schemas.openxmlformats.org/spreadsheetml/2006/main" count="114" uniqueCount="101">
  <si>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</si>
  <si>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</si>
  <si>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</si>
  <si>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</si>
  <si>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</si>
  <si>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</si>
  <si>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</si>
  <si>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</si>
  <si>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</si>
  <si>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</si>
  <si>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</si>
  <si>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</si>
  <si>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</si>
  <si>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</si>
  <si>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</si>
  <si>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</si>
  <si>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</si>
  <si>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</si>
  <si>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</si>
  <si>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</si>
  <si>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</si>
  <si>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</si>
  <si>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</si>
  <si>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</si>
  <si>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</si>
  <si>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</si>
  <si>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</si>
  <si>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</si>
  <si>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</si>
  <si>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</si>
  <si>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</si>
  <si>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</si>
  <si>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</si>
  <si>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</si>
  <si>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</si>
  <si>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</si>
  <si>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</si>
  <si>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</si>
  <si>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</si>
  <si>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</si>
  <si>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</si>
  <si>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</si>
  <si>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</si>
  <si>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</si>
  <si>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</si>
  <si>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</si>
  <si>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</si>
  <si>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</si>
  <si>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</si>
  <si>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</si>
  <si>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</si>
  <si>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</si>
  <si>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</si>
  <si>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</si>
  <si>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</si>
  <si>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</si>
  <si>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</si>
  <si>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</si>
  <si>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</si>
  <si>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</si>
  <si>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</si>
  <si>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</si>
  <si>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</si>
  <si>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</si>
  <si>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</si>
  <si>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</si>
  <si>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</si>
  <si>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</si>
  <si>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</si>
  <si>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</si>
  <si>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</si>
  <si>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</si>
  <si>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</si>
  <si>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</si>
  <si>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</si>
  <si>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코어i5-12세대 12400F (엘더레이크) (정품)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</si>
  <si>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</si>
  <si>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</si>
  <si>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</si>
  <si>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</si>
  <si>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darkFlash DK200 RGB 강화유리 (블랙)</t>
    <phoneticPr fontId="1" type="noConversion"/>
  </si>
  <si>
    <t>쿨러마스터 MWE 600 BRONZE V2 230V</t>
    <phoneticPr fontId="1" type="noConversion"/>
  </si>
  <si>
    <t>ZOTAC GAMING 지포스 RTX 3060 TWIN Edge D6 8GB</t>
    <phoneticPr fontId="1" type="noConversion"/>
  </si>
  <si>
    <t>한성컴퓨터 ULTRON 2760G PLUS 리얼 144 게이밍 무결점</t>
    <phoneticPr fontId="1" type="noConversion"/>
  </si>
  <si>
    <t>모니터</t>
    <phoneticPr fontId="1" type="noConversion"/>
  </si>
  <si>
    <t>키보드</t>
    <phoneticPr fontId="1" type="noConversion"/>
  </si>
  <si>
    <t>알텍렌싱 게이밍키보드 적축</t>
    <phoneticPr fontId="1" type="noConversion"/>
  </si>
  <si>
    <t>마우스</t>
    <phoneticPr fontId="1" type="noConversion"/>
  </si>
  <si>
    <t xml:space="preserve">로지텍 G102 마우스 </t>
    <phoneticPr fontId="1" type="noConversion"/>
  </si>
  <si>
    <t>장패드</t>
    <phoneticPr fontId="1" type="noConversion"/>
  </si>
  <si>
    <t>게이밍장패드 5mm</t>
    <phoneticPr fontId="1" type="noConversion"/>
  </si>
  <si>
    <t>스피커</t>
    <phoneticPr fontId="1" type="noConversion"/>
  </si>
  <si>
    <t>Britz 브리츠인터내셔널 BA-R9 (블랙)</t>
    <phoneticPr fontId="1" type="noConversion"/>
  </si>
  <si>
    <t>y자케이블</t>
    <phoneticPr fontId="1" type="noConversion"/>
  </si>
  <si>
    <t>y케이블</t>
    <phoneticPr fontId="1" type="noConversion"/>
  </si>
  <si>
    <t>멀티탭</t>
    <phoneticPr fontId="1" type="noConversion"/>
  </si>
  <si>
    <t>5구 멀티탭</t>
    <phoneticPr fontId="1" type="noConversion"/>
  </si>
  <si>
    <t>정현우</t>
    <phoneticPr fontId="1" type="noConversion"/>
  </si>
  <si>
    <t>010-2222-6698</t>
    <phoneticPr fontId="1" type="noConversion"/>
  </si>
  <si>
    <t>납품예정 11월 4일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</si>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</sst>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2" fillId="4" borderId="12" xfId="0" applyFont="1" applyFill="1" applyBorder="1" applyAlignment="1">
      <alignment horizontal="center" vertical="center"/>
    </xf>
    <xf numFmtId="176" fontId="2" fillId="4" borderId="12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9" zoomScaleNormal="100" zoomScaleSheetLayoutView="100" workbookViewId="0">
      <selection activeCell="G21" sqref="G2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97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38</v>
      </c>
      <c r="B2" s="29" t="s">
        <v>98</v>
      </c>
      <c r="C2" s="43"/>
      <c r="D2" s="44"/>
      <c r="E2" s="119"/>
      <c r="F2" s="39"/>
      <c r="G2" s="39"/>
      <c r="H2" s="120"/>
    </row>
    <row r="3" spans="1:9" ht="22.5" customHeight="1">
      <c r="A3" s="15" t="s">
        <v>39</v>
      </c>
      <c r="B3" s="16">
        <f ca="1">TODAY()</f>
        <v>45237</v>
      </c>
      <c r="C3" s="15" t="s">
        <v>40</v>
      </c>
      <c r="D3" s="18"/>
      <c r="E3" s="119"/>
      <c r="F3" s="39"/>
      <c r="G3" s="39"/>
      <c r="H3" s="120"/>
    </row>
    <row r="4" spans="1:9" ht="22.5" customHeight="1">
      <c r="A4" s="14" t="s">
        <v>37</v>
      </c>
      <c r="B4" s="47" t="s">
        <v>99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2" t="s">
        <v>68</v>
      </c>
      <c r="B6" s="73"/>
      <c r="C6" s="58" t="s">
        <v>75</v>
      </c>
      <c r="D6" s="59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74"/>
      <c r="B7" s="75"/>
      <c r="C7" s="58" t="s">
        <v>76</v>
      </c>
      <c r="D7" s="59"/>
      <c r="E7" s="22" t="s">
        <v>13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4"/>
      <c r="B8" s="75"/>
      <c r="C8" s="127" t="s">
        <v>77</v>
      </c>
      <c r="D8" s="128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4"/>
      <c r="B9" s="75"/>
      <c r="C9" s="58" t="s">
        <v>78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4"/>
      <c r="B10" s="75"/>
      <c r="C10" s="58" t="s">
        <v>82</v>
      </c>
      <c r="D10" s="59"/>
      <c r="E10" s="3" t="s">
        <v>9</v>
      </c>
      <c r="F10" s="6">
        <v>368000</v>
      </c>
      <c r="G10" s="3">
        <v>1</v>
      </c>
      <c r="H10" s="6">
        <f t="shared" si="0"/>
        <v>368000</v>
      </c>
      <c r="I10" s="2"/>
    </row>
    <row r="11" spans="1:9" ht="24" customHeight="1">
      <c r="A11" s="74"/>
      <c r="B11" s="75"/>
      <c r="C11" s="60"/>
      <c r="D11" s="61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4"/>
      <c r="B12" s="75"/>
      <c r="C12" s="62" t="s">
        <v>79</v>
      </c>
      <c r="D12" s="59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>
      <c r="A13" s="74"/>
      <c r="B13" s="75"/>
      <c r="C13" s="52"/>
      <c r="D13" s="53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74"/>
      <c r="B14" s="75"/>
      <c r="C14" s="52" t="s">
        <v>80</v>
      </c>
      <c r="D14" s="5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4"/>
      <c r="B15" s="75"/>
      <c r="C15" s="52" t="s">
        <v>81</v>
      </c>
      <c r="D15" s="53"/>
      <c r="E15" s="3" t="s">
        <v>12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74"/>
      <c r="B16" s="75"/>
      <c r="C16" s="54"/>
      <c r="D16" s="55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4"/>
      <c r="B17" s="75"/>
      <c r="C17" s="63" t="s">
        <v>67</v>
      </c>
      <c r="D17" s="64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4"/>
      <c r="B18" s="75"/>
      <c r="C18" s="83" t="s">
        <v>66</v>
      </c>
      <c r="D18" s="64"/>
      <c r="E18" s="4" t="s">
        <v>22</v>
      </c>
      <c r="F18" s="7">
        <v>0</v>
      </c>
      <c r="G18" s="4">
        <v>1</v>
      </c>
      <c r="H18" s="6"/>
      <c r="I18" s="2"/>
    </row>
    <row r="19" spans="1:9">
      <c r="A19" s="74"/>
      <c r="B19" s="75"/>
      <c r="C19" s="56" t="s">
        <v>70</v>
      </c>
      <c r="D19" s="57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4"/>
      <c r="B20" s="75"/>
      <c r="C20" s="50"/>
      <c r="D20" s="51"/>
      <c r="E20" s="36" t="s">
        <v>100</v>
      </c>
      <c r="F20" s="37">
        <f>570000+600000</f>
        <v>1170000</v>
      </c>
      <c r="G20" s="36">
        <v>-1</v>
      </c>
      <c r="H20" s="38">
        <f t="shared" si="0"/>
        <v>-1170000</v>
      </c>
      <c r="I20" s="2"/>
    </row>
    <row r="21" spans="1:9" ht="12.75" customHeight="1">
      <c r="A21" s="76" t="s">
        <v>74</v>
      </c>
      <c r="B21" s="77"/>
      <c r="C21" s="49" t="s">
        <v>15</v>
      </c>
      <c r="D21" s="49"/>
      <c r="E21" s="65">
        <f>SUM(H6:H20)</f>
        <v>-202000</v>
      </c>
      <c r="F21" s="65"/>
      <c r="G21" s="24">
        <v>1</v>
      </c>
      <c r="H21" s="126" t="s">
        <v>17</v>
      </c>
      <c r="I21" s="2"/>
    </row>
    <row r="22" spans="1:9" ht="12.75" customHeight="1">
      <c r="A22" s="78"/>
      <c r="B22" s="79"/>
      <c r="C22" s="49"/>
      <c r="D22" s="49"/>
      <c r="E22" s="65">
        <f>E21*G21</f>
        <v>-202000</v>
      </c>
      <c r="F22" s="65"/>
      <c r="G22" s="65"/>
      <c r="H22" s="126"/>
      <c r="I22" s="2"/>
    </row>
    <row r="23" spans="1:9" ht="12.75" customHeight="1">
      <c r="A23" s="78"/>
      <c r="B23" s="79"/>
      <c r="C23" s="49"/>
      <c r="D23" s="49"/>
      <c r="E23" s="65"/>
      <c r="F23" s="65"/>
      <c r="G23" s="65"/>
      <c r="H23" s="126"/>
      <c r="I23" s="2"/>
    </row>
    <row r="24" spans="1:9" ht="17.25" customHeight="1">
      <c r="A24" s="78"/>
      <c r="B24" s="79"/>
      <c r="C24" s="94" t="s">
        <v>20</v>
      </c>
      <c r="D24" s="95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80"/>
      <c r="B25" s="81"/>
      <c r="C25" s="52" t="s">
        <v>83</v>
      </c>
      <c r="D25" s="53"/>
      <c r="E25" s="5" t="s">
        <v>84</v>
      </c>
      <c r="F25" s="6">
        <v>200000</v>
      </c>
      <c r="G25" s="3">
        <v>2</v>
      </c>
      <c r="H25" s="6">
        <f>F25*G25</f>
        <v>400000</v>
      </c>
      <c r="I25" s="2"/>
    </row>
    <row r="26" spans="1:9" ht="25.15" customHeight="1">
      <c r="A26" s="99" t="s">
        <v>64</v>
      </c>
      <c r="B26" s="100"/>
      <c r="C26" s="96" t="s">
        <v>86</v>
      </c>
      <c r="D26" s="53"/>
      <c r="E26" s="5" t="s">
        <v>85</v>
      </c>
      <c r="F26" s="6">
        <v>35000</v>
      </c>
      <c r="G26" s="3">
        <v>2</v>
      </c>
      <c r="H26" s="6">
        <f>F26*G26</f>
        <v>70000</v>
      </c>
      <c r="I26" s="2"/>
    </row>
    <row r="27" spans="1:9">
      <c r="A27" s="101"/>
      <c r="B27" s="102"/>
      <c r="C27" s="96" t="s">
        <v>88</v>
      </c>
      <c r="D27" s="53"/>
      <c r="E27" s="5" t="s">
        <v>87</v>
      </c>
      <c r="F27" s="6">
        <v>25000</v>
      </c>
      <c r="G27" s="3">
        <v>2</v>
      </c>
      <c r="H27" s="6">
        <f t="shared" ref="H27:H33" si="1">F27*G27</f>
        <v>50000</v>
      </c>
      <c r="I27" s="2"/>
    </row>
    <row r="28" spans="1:9">
      <c r="A28" s="101"/>
      <c r="B28" s="102"/>
      <c r="C28" s="70" t="s">
        <v>90</v>
      </c>
      <c r="D28" s="71"/>
      <c r="E28" s="5" t="s">
        <v>89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101"/>
      <c r="B29" s="102"/>
      <c r="C29" s="82" t="s">
        <v>92</v>
      </c>
      <c r="D29" s="71"/>
      <c r="E29" s="5" t="s">
        <v>91</v>
      </c>
      <c r="F29" s="6">
        <v>20000</v>
      </c>
      <c r="G29" s="3">
        <v>1</v>
      </c>
      <c r="H29" s="6">
        <f t="shared" si="1"/>
        <v>20000</v>
      </c>
      <c r="I29" s="2"/>
    </row>
    <row r="30" spans="1:9">
      <c r="A30" s="101"/>
      <c r="B30" s="102"/>
      <c r="C30" s="70" t="s">
        <v>94</v>
      </c>
      <c r="D30" s="71"/>
      <c r="E30" s="5" t="s">
        <v>93</v>
      </c>
      <c r="F30" s="6">
        <v>0</v>
      </c>
      <c r="G30" s="3">
        <v>1</v>
      </c>
      <c r="H30" s="6">
        <f t="shared" si="1"/>
        <v>0</v>
      </c>
      <c r="I30" s="2"/>
    </row>
    <row r="31" spans="1:9">
      <c r="A31" s="101"/>
      <c r="B31" s="102"/>
      <c r="C31" s="70" t="s">
        <v>96</v>
      </c>
      <c r="D31" s="71"/>
      <c r="E31" s="5" t="s">
        <v>95</v>
      </c>
      <c r="F31" s="6">
        <v>0</v>
      </c>
      <c r="G31" s="3">
        <v>2</v>
      </c>
      <c r="H31" s="6">
        <f t="shared" si="1"/>
        <v>0</v>
      </c>
      <c r="I31" s="2"/>
    </row>
    <row r="32" spans="1:9" ht="16.5" hidden="1" customHeight="1">
      <c r="A32" s="101"/>
      <c r="B32" s="102"/>
      <c r="C32" s="70"/>
      <c r="D32" s="71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70"/>
      <c r="D33" s="71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28</v>
      </c>
      <c r="B34" s="106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6">
        <f>SUM(H25:H33)</f>
        <v>540000</v>
      </c>
      <c r="F34" s="67"/>
      <c r="G34" s="67"/>
      <c r="H34" s="124" t="s">
        <v>17</v>
      </c>
      <c r="I34" s="2"/>
    </row>
    <row r="35" spans="1:9" ht="14.25" customHeight="1">
      <c r="A35" s="107"/>
      <c r="B35" s="108"/>
      <c r="C35" s="92"/>
      <c r="D35" s="93"/>
      <c r="E35" s="68"/>
      <c r="F35" s="69"/>
      <c r="G35" s="69"/>
      <c r="H35" s="125"/>
      <c r="I35" s="2"/>
    </row>
    <row r="36" spans="1:9" ht="16.5" customHeight="1">
      <c r="A36" s="97" t="s">
        <v>31</v>
      </c>
      <c r="B36" s="98"/>
      <c r="C36" s="88" t="b">
        <f>IF(F38="카드+현금",Sheet3!C11,IF(F38="현금+카드",Sheet3!C4))</f>
        <v>0</v>
      </c>
      <c r="D36" s="89"/>
      <c r="E36" s="8" t="s">
        <v>4</v>
      </c>
      <c r="F36" s="131">
        <f>SUM(E22,E34)</f>
        <v>338000</v>
      </c>
      <c r="G36" s="131"/>
      <c r="H36" s="9" t="s">
        <v>17</v>
      </c>
      <c r="I36" s="2"/>
    </row>
    <row r="37" spans="1:9" ht="16.5" customHeight="1">
      <c r="A37" s="97" t="s">
        <v>30</v>
      </c>
      <c r="B37" s="98"/>
      <c r="C37" s="86" t="b">
        <f>IF(F38="카드+현금",Sheet3!C9,IF(F38="현금+카드",Sheet3!C6))</f>
        <v>0</v>
      </c>
      <c r="D37" s="87"/>
      <c r="E37" s="8" t="s">
        <v>18</v>
      </c>
      <c r="F37" s="129">
        <f>F36*1.1-F36</f>
        <v>33800.000000000058</v>
      </c>
      <c r="G37" s="130"/>
      <c r="H37" s="10"/>
      <c r="I37" s="2"/>
    </row>
    <row r="38" spans="1:9" ht="17.25" customHeight="1">
      <c r="A38" s="97" t="s">
        <v>26</v>
      </c>
      <c r="B38" s="98"/>
      <c r="C38" s="110"/>
      <c r="D38" s="111"/>
      <c r="E38" s="8" t="s">
        <v>25</v>
      </c>
      <c r="F38" s="84" t="s">
        <v>65</v>
      </c>
      <c r="G38" s="85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27</v>
      </c>
      <c r="B39" s="106"/>
      <c r="C39" s="112">
        <f>SUM(C36:C37)-C38</f>
        <v>0</v>
      </c>
      <c r="D39" s="113"/>
      <c r="E39" s="21" t="s">
        <v>73</v>
      </c>
      <c r="F39" s="133"/>
      <c r="G39" s="134"/>
      <c r="H39" s="135"/>
      <c r="I39" s="2"/>
    </row>
    <row r="40" spans="1:9" ht="20.25" customHeight="1">
      <c r="A40" s="107"/>
      <c r="B40" s="108"/>
      <c r="C40" s="114"/>
      <c r="D40" s="115"/>
      <c r="E40" s="25" t="s">
        <v>19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371800</v>
      </c>
      <c r="G40" s="13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48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9" t="s">
        <v>45</v>
      </c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59</v>
      </c>
      <c r="B3" s="39"/>
      <c r="C3" s="39"/>
      <c r="E3" t="s">
        <v>52</v>
      </c>
      <c r="F3">
        <f>Sheet1!F36</f>
        <v>338000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-178200</v>
      </c>
      <c r="D6" t="s">
        <v>55</v>
      </c>
    </row>
    <row r="8" spans="1:7">
      <c r="A8" s="39" t="s">
        <v>60</v>
      </c>
      <c r="B8" s="39"/>
      <c r="C8" s="39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338000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338000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338000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2023-11-07T07:08:12Z</cp:lastPrinted>
  <dcterms:created xsi:type="dcterms:W3CDTF">2019-03-28T03:58:09Z</dcterms:created>
  <dcterms:modified xsi:type="dcterms:W3CDTF">2023-11-07T07:39:06Z</dcterms:modified>
</cp:coreProperties>
</file>