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58D0963-1CF6-4DE6-83D6-833A3303373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<sst xmlns="http://schemas.openxmlformats.org/spreadsheetml/2006/main" count="84" uniqueCount="74">
  <si>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</si>
  <si>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</si>
  <si>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</si>
  <si>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</si>
  <si>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</si>
  <si>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</si>
  <si>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</si>
  <si>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</si>
  <si>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</si>
  <si>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</si>
  <si>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</si>
  <si>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</si>
  <si>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</si>
  <si>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</si>
  <si>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</si>
  <si>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</si>
  <si>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</si>
  <si>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</si>
  <si>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</si>
  <si>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</si>
  <si>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</si>
  <si>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</si>
  <si>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</si>
  <si>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</si>
  <si>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</si>
  <si>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</si>
  <si>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</si>
  <si>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</si>
  <si>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</si>
  <si>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</si>
  <si>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</si>
  <si>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</si>
  <si>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</si>
  <si>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</si>
  <si>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</si>
  <si>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</si>
  <si>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</si>
  <si>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</si>
  <si>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</si>
  <si>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</si>
  <si>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</si>
  <si>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</si>
  <si>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</si>
  <si>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</si>
  <si>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</si>
  <si>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</si>
  <si>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</si>
  <si>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</si>
  <si>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</si>
  <si>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</si>
  <si>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</si>
  <si>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</si>
  <si>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</si>
  <si>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</si>
  <si>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</si>
  <si>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</si>
  <si>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</si>
  <si>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</si>
  <si>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</si>
  <si>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</si>
  <si>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</si>
  <si>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</si>
  <si>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</si>
  <si>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</si>
  <si>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</si>
  <si>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GT1030 UD2 D5 2GB 미니미 피씨디렉트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</si>
  <si>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</si>
  <si>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</si>
  <si>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</si>
  <si>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</si>
  <si>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이체 및 현금영수증</t>
  </si>
  <si>
    <t>정하늘</t>
    <phoneticPr fontId="1" type="noConversion"/>
  </si>
  <si>
    <t>010-9497-9029</t>
    <phoneticPr fontId="1" type="noConversion"/>
  </si>
  <si>
    <t>청구금액(카드)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</si>
</sst>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b/>
      <sz val="9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50</v>
      </c>
      <c r="B1" s="21" t="s">
        <v>71</v>
      </c>
      <c r="C1" s="32" t="s">
        <v>58</v>
      </c>
      <c r="D1" s="33"/>
      <c r="E1" s="103"/>
      <c r="F1" s="104"/>
      <c r="G1" s="104"/>
      <c r="H1" s="105"/>
    </row>
    <row r="2" spans="1:9" ht="22.5" customHeight="1">
      <c r="A2" s="15" t="s">
        <v>39</v>
      </c>
      <c r="B2" s="20" t="s">
        <v>72</v>
      </c>
      <c r="C2" s="34"/>
      <c r="D2" s="35"/>
      <c r="E2" s="106"/>
      <c r="F2" s="107"/>
      <c r="G2" s="107"/>
      <c r="H2" s="108"/>
    </row>
    <row r="3" spans="1:9" ht="22.5" customHeight="1">
      <c r="A3" s="15" t="s">
        <v>40</v>
      </c>
      <c r="B3" s="17">
        <f ca="1">TODAY()</f>
        <v>44795</v>
      </c>
      <c r="C3" s="16" t="s">
        <v>41</v>
      </c>
      <c r="D3" s="19">
        <v>44795</v>
      </c>
      <c r="E3" s="106"/>
      <c r="F3" s="107"/>
      <c r="G3" s="107"/>
      <c r="H3" s="108"/>
    </row>
    <row r="4" spans="1:9" ht="22.5" customHeight="1">
      <c r="A4" s="14" t="s">
        <v>38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52</v>
      </c>
      <c r="B6" s="62"/>
      <c r="C6" s="49" t="s">
        <v>62</v>
      </c>
      <c r="D6" s="50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63"/>
      <c r="B7" s="64"/>
      <c r="C7" s="49" t="s">
        <v>69</v>
      </c>
      <c r="D7" s="5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3"/>
      <c r="B8" s="64"/>
      <c r="C8" s="115" t="s">
        <v>63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3"/>
      <c r="B9" s="64"/>
      <c r="C9" s="49" t="s">
        <v>64</v>
      </c>
      <c r="D9" s="5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3"/>
      <c r="B10" s="64"/>
      <c r="C10" s="49" t="s">
        <v>65</v>
      </c>
      <c r="D10" s="50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63"/>
      <c r="B11" s="64"/>
      <c r="C11" s="51"/>
      <c r="D11" s="52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66</v>
      </c>
      <c r="D12" s="50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3"/>
      <c r="B13" s="64"/>
      <c r="C13" s="43"/>
      <c r="D13" s="44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60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49</v>
      </c>
      <c r="D18" s="48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53</v>
      </c>
      <c r="B20" s="66"/>
      <c r="C20" s="40" t="s">
        <v>16</v>
      </c>
      <c r="D20" s="40"/>
      <c r="E20" s="56">
        <f>SUM(H6:H19)</f>
        <v>597000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597000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20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/>
      <c r="D24" s="44"/>
      <c r="E24" s="5"/>
      <c r="F24" s="6"/>
      <c r="G24" s="3"/>
      <c r="H24" s="6">
        <f>F24*G24</f>
        <v>0</v>
      </c>
      <c r="I24" s="2"/>
    </row>
    <row r="25" spans="1:9" ht="25.15" customHeight="1">
      <c r="A25" s="86"/>
      <c r="B25" s="87"/>
      <c r="C25" s="83"/>
      <c r="D25" s="44"/>
      <c r="E25" s="5"/>
      <c r="F25" s="6"/>
      <c r="G25" s="3"/>
      <c r="H25" s="6">
        <f>F25*G25</f>
        <v>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ref="H26:H32" si="1">F26*G26</f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28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31</v>
      </c>
      <c r="B35" s="85"/>
      <c r="C35" s="75"/>
      <c r="D35" s="76"/>
      <c r="E35" s="8" t="s">
        <v>4</v>
      </c>
      <c r="F35" s="119">
        <f>SUM(E21,E33)</f>
        <v>597000</v>
      </c>
      <c r="G35" s="119"/>
      <c r="H35" s="9" t="s">
        <v>18</v>
      </c>
      <c r="I35" s="2"/>
    </row>
    <row r="36" spans="1:9" ht="16.5" customHeight="1">
      <c r="A36" s="84" t="s">
        <v>30</v>
      </c>
      <c r="B36" s="85"/>
      <c r="C36" s="73"/>
      <c r="D36" s="74"/>
      <c r="E36" s="8" t="s">
        <v>19</v>
      </c>
      <c r="F36" s="117">
        <f>F35*1.1-F35</f>
        <v>59700</v>
      </c>
      <c r="G36" s="118"/>
      <c r="H36" s="10"/>
      <c r="I36" s="2"/>
    </row>
    <row r="37" spans="1:9" ht="17.25" customHeight="1">
      <c r="A37" s="84" t="s">
        <v>26</v>
      </c>
      <c r="B37" s="85"/>
      <c r="C37" s="97"/>
      <c r="D37" s="98"/>
      <c r="E37" s="8" t="s">
        <v>25</v>
      </c>
      <c r="F37" s="71" t="s">
        <v>70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27</v>
      </c>
      <c r="B38" s="93"/>
      <c r="C38" s="99">
        <f>SUM(C35:C36)-C37</f>
        <v>0</v>
      </c>
      <c r="D38" s="100"/>
      <c r="E38" s="23" t="s">
        <v>26</v>
      </c>
      <c r="F38" s="121">
        <v>6700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124" t="s">
        <v>73</v>
      </c>
      <c r="F39" s="120">
        <f>IF(F37="현금(이체X)",F35,IF(F37="웹결제",ROUND(Sheet2!B6,-4),IF(F37="이체 및 현금영수증",F35+F35*10%,IF(F37="이체 및 세금계산서",F35+F35*10%,IF(F37="이체 및 세금계산서",F35+F35*10%,)))))-F38</f>
        <v>650000</v>
      </c>
      <c r="G39" s="120"/>
      <c r="H39" s="28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1" t="s">
        <v>59</v>
      </c>
      <c r="G40" s="31"/>
      <c r="H40" s="29">
        <f>F39-(F36+F35)</f>
        <v>-6700</v>
      </c>
      <c r="I40" s="2"/>
    </row>
    <row r="41" spans="1:9" ht="16.5" customHeight="1">
      <c r="C41" s="2"/>
      <c r="D41" s="2"/>
      <c r="E41" s="96" t="s">
        <v>55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18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597000</v>
      </c>
    </row>
    <row r="5" spans="1:6">
      <c r="A5" t="s">
        <v>37</v>
      </c>
      <c r="B5">
        <f>B4*1.12</f>
        <v>668640.00000000012</v>
      </c>
    </row>
    <row r="6" spans="1:6">
      <c r="A6" t="s">
        <v>57</v>
      </c>
      <c r="B6">
        <f>B4*1.13</f>
        <v>674609.99999999988</v>
      </c>
    </row>
    <row r="7" spans="1:6">
      <c r="A7" t="s">
        <v>17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49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2022-08-22T06:41:25Z</cp:lastPrinted>
  <dcterms:created xsi:type="dcterms:W3CDTF">2019-03-28T03:58:09Z</dcterms:created>
  <dcterms:modified xsi:type="dcterms:W3CDTF">2022-08-22T06:43:16Z</dcterms:modified>
</cp:coreProperties>
</file>