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58D0963-1CF6-4DE6-83D6-833A3303373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<sst xmlns="http://schemas.openxmlformats.org/spreadsheetml/2006/main" count="84" uniqueCount="74">
  <si>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</si>
  <si>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</si>
  <si>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</si>
  <si>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</si>
  <si>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</si>
  <si>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</si>
  <si>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</si>
  <si>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</si>
  <si>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</si>
  <si>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</si>
  <si>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</si>
  <si>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</si>
  <si>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</si>
  <si>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</si>
  <si>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</si>
  <si>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</si>
  <si>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</si>
  <si>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</si>
  <si>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</si>
  <si>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</si>
  <si>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</si>
  <si>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</si>
  <si>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</si>
  <si>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</si>
  <si>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</si>
  <si>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</si>
  <si>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</si>
  <si>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</si>
  <si>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</si>
  <si>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</si>
  <si>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</si>
  <si>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</si>
  <si>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</si>
  <si>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</si>
  <si>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</si>
  <si>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</si>
  <si>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</si>
  <si>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</si>
  <si>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</si>
  <si>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</si>
  <si>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</si>
  <si>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</si>
  <si>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</si>
  <si>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</si>
  <si>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</si>
  <si>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</si>
  <si>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</si>
  <si>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</si>
  <si>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</si>
  <si>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</si>
  <si>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</si>
  <si>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</si>
  <si>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</si>
  <si>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</si>
  <si>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</si>
  <si>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</si>
  <si>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</si>
  <si>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</si>
  <si>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</si>
  <si>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</si>
  <si>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</si>
  <si>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</si>
  <si>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</si>
  <si>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</si>
  <si>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</si>
  <si>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GIGABYTE 지포스 GT1030 UD2 D5 2GB 미니미 피씨디렉트</t>
    <phoneticPr fontId="1" type="noConversion"/>
  </si>
  <si>
    <t>Western Digital WD Blue SN570 M.2 NVMe (500GB)</t>
    <phoneticPr fontId="1" type="noConversion"/>
  </si>
  <si>
    <t>darkFlash DK200 RGB 강화유리 (블랙)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</si>
  <si>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</si>
  <si>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</si>
  <si>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이체 및 현금영수증</t>
  </si>
  <si>
    <t>정하늘</t>
    <phoneticPr fontId="1" type="noConversion"/>
  </si>
  <si>
    <t>010-9497-9029</t>
    <phoneticPr fontId="1" type="noConversion"/>
  </si>
  <si>
    <t>청구금액(카드)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</si>
</sst>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b/>
      <sz val="9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50</v>
      </c>
      <c r="B1" s="21" t="s">
        <v>71</v>
      </c>
      <c r="C1" s="32" t="s">
        <v>58</v>
      </c>
      <c r="D1" s="33"/>
      <c r="E1" s="103"/>
      <c r="F1" s="104"/>
      <c r="G1" s="104"/>
      <c r="H1" s="105"/>
    </row>
    <row r="2" spans="1:9" ht="22.5" customHeight="1">
      <c r="A2" s="15" t="s">
        <v>39</v>
      </c>
      <c r="B2" s="20" t="s">
        <v>72</v>
      </c>
      <c r="C2" s="34"/>
      <c r="D2" s="35"/>
      <c r="E2" s="106"/>
      <c r="F2" s="107"/>
      <c r="G2" s="107"/>
      <c r="H2" s="108"/>
    </row>
    <row r="3" spans="1:9" ht="22.5" customHeight="1">
      <c r="A3" s="15" t="s">
        <v>40</v>
      </c>
      <c r="B3" s="17">
        <f ca="1">TODAY()</f>
        <v>44795</v>
      </c>
      <c r="C3" s="16" t="s">
        <v>41</v>
      </c>
      <c r="D3" s="19">
        <v>44795</v>
      </c>
      <c r="E3" s="106"/>
      <c r="F3" s="107"/>
      <c r="G3" s="107"/>
      <c r="H3" s="108"/>
    </row>
    <row r="4" spans="1:9" ht="22.5" customHeight="1">
      <c r="A4" s="14" t="s">
        <v>38</v>
      </c>
      <c r="B4" s="38"/>
      <c r="C4" s="38"/>
      <c r="D4" s="39"/>
      <c r="E4" s="109"/>
      <c r="F4" s="110"/>
      <c r="G4" s="110"/>
      <c r="H4" s="111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1" t="s">
        <v>52</v>
      </c>
      <c r="B6" s="62"/>
      <c r="C6" s="49" t="s">
        <v>62</v>
      </c>
      <c r="D6" s="50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63"/>
      <c r="B7" s="64"/>
      <c r="C7" s="49" t="s">
        <v>69</v>
      </c>
      <c r="D7" s="50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3"/>
      <c r="B8" s="64"/>
      <c r="C8" s="115" t="s">
        <v>63</v>
      </c>
      <c r="D8" s="116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63"/>
      <c r="B9" s="64"/>
      <c r="C9" s="49" t="s">
        <v>64</v>
      </c>
      <c r="D9" s="50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3"/>
      <c r="B10" s="64"/>
      <c r="C10" s="49" t="s">
        <v>65</v>
      </c>
      <c r="D10" s="50"/>
      <c r="E10" s="3" t="s">
        <v>9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63"/>
      <c r="B11" s="64"/>
      <c r="C11" s="51"/>
      <c r="D11" s="52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3"/>
      <c r="B12" s="64"/>
      <c r="C12" s="53" t="s">
        <v>66</v>
      </c>
      <c r="D12" s="50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3"/>
      <c r="B13" s="64"/>
      <c r="C13" s="43"/>
      <c r="D13" s="44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3"/>
      <c r="B14" s="64"/>
      <c r="C14" s="43" t="s">
        <v>67</v>
      </c>
      <c r="D14" s="44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3"/>
      <c r="B15" s="64"/>
      <c r="C15" s="43" t="s">
        <v>68</v>
      </c>
      <c r="D15" s="44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3"/>
      <c r="B16" s="64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3"/>
      <c r="B17" s="64"/>
      <c r="C17" s="54" t="s">
        <v>60</v>
      </c>
      <c r="D17" s="5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3"/>
      <c r="B18" s="64"/>
      <c r="C18" s="47" t="s">
        <v>49</v>
      </c>
      <c r="D18" s="48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3"/>
      <c r="B19" s="64"/>
      <c r="C19" s="41"/>
      <c r="D19" s="42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5" t="s">
        <v>53</v>
      </c>
      <c r="B20" s="66"/>
      <c r="C20" s="40" t="s">
        <v>16</v>
      </c>
      <c r="D20" s="40"/>
      <c r="E20" s="56">
        <f>SUM(H6:H19)</f>
        <v>597000</v>
      </c>
      <c r="F20" s="56"/>
      <c r="G20" s="27">
        <v>1</v>
      </c>
      <c r="H20" s="114" t="s">
        <v>18</v>
      </c>
      <c r="I20" s="2"/>
    </row>
    <row r="21" spans="1:9" ht="12.75" customHeight="1">
      <c r="A21" s="67"/>
      <c r="B21" s="68"/>
      <c r="C21" s="40"/>
      <c r="D21" s="40"/>
      <c r="E21" s="56">
        <f>E20*G20</f>
        <v>597000</v>
      </c>
      <c r="F21" s="56"/>
      <c r="G21" s="56"/>
      <c r="H21" s="114"/>
      <c r="I21" s="2"/>
    </row>
    <row r="22" spans="1:9" ht="12.75" customHeight="1">
      <c r="A22" s="67"/>
      <c r="B22" s="68"/>
      <c r="C22" s="40"/>
      <c r="D22" s="40"/>
      <c r="E22" s="56"/>
      <c r="F22" s="56"/>
      <c r="G22" s="56"/>
      <c r="H22" s="114"/>
      <c r="I22" s="2"/>
    </row>
    <row r="23" spans="1:9" ht="17.25" customHeight="1">
      <c r="A23" s="67"/>
      <c r="B23" s="68"/>
      <c r="C23" s="81" t="s">
        <v>20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9"/>
      <c r="B24" s="70"/>
      <c r="C24" s="43"/>
      <c r="D24" s="44"/>
      <c r="E24" s="5"/>
      <c r="F24" s="6"/>
      <c r="G24" s="3"/>
      <c r="H24" s="6">
        <f>F24*G24</f>
        <v>0</v>
      </c>
      <c r="I24" s="2"/>
    </row>
    <row r="25" spans="1:9" ht="25.15" customHeight="1">
      <c r="A25" s="86"/>
      <c r="B25" s="87"/>
      <c r="C25" s="83"/>
      <c r="D25" s="44"/>
      <c r="E25" s="5"/>
      <c r="F25" s="6"/>
      <c r="G25" s="3"/>
      <c r="H25" s="6">
        <f>F25*G25</f>
        <v>0</v>
      </c>
      <c r="I25" s="2"/>
    </row>
    <row r="26" spans="1:9">
      <c r="A26" s="88"/>
      <c r="B26" s="89"/>
      <c r="C26" s="83"/>
      <c r="D26" s="44"/>
      <c r="E26" s="5"/>
      <c r="F26" s="6"/>
      <c r="G26" s="3"/>
      <c r="H26" s="6">
        <f t="shared" ref="H26:H32" si="1">F26*G26</f>
        <v>0</v>
      </c>
      <c r="I26" s="2"/>
    </row>
    <row r="27" spans="1:9">
      <c r="A27" s="88"/>
      <c r="B27" s="89"/>
      <c r="C27" s="54"/>
      <c r="D27" s="55"/>
      <c r="E27" s="5"/>
      <c r="F27" s="6"/>
      <c r="G27" s="3"/>
      <c r="H27" s="6">
        <f t="shared" si="1"/>
        <v>0</v>
      </c>
      <c r="I27" s="2"/>
    </row>
    <row r="28" spans="1:9">
      <c r="A28" s="88"/>
      <c r="B28" s="89"/>
      <c r="C28" s="54"/>
      <c r="D28" s="55"/>
      <c r="E28" s="5"/>
      <c r="F28" s="6"/>
      <c r="G28" s="3"/>
      <c r="H28" s="6">
        <f t="shared" si="1"/>
        <v>0</v>
      </c>
      <c r="I28" s="2"/>
    </row>
    <row r="29" spans="1:9">
      <c r="A29" s="88"/>
      <c r="B29" s="89"/>
      <c r="C29" s="54"/>
      <c r="D29" s="55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4"/>
      <c r="D30" s="5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28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7">
        <f>SUM(H24:H32)</f>
        <v>0</v>
      </c>
      <c r="F33" s="58"/>
      <c r="G33" s="58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9"/>
      <c r="F34" s="60"/>
      <c r="G34" s="60"/>
      <c r="H34" s="113"/>
      <c r="I34" s="2"/>
    </row>
    <row r="35" spans="1:9" ht="16.5" customHeight="1">
      <c r="A35" s="84" t="s">
        <v>31</v>
      </c>
      <c r="B35" s="85"/>
      <c r="C35" s="75"/>
      <c r="D35" s="76"/>
      <c r="E35" s="8" t="s">
        <v>4</v>
      </c>
      <c r="F35" s="119">
        <f>SUM(E21,E33)</f>
        <v>597000</v>
      </c>
      <c r="G35" s="119"/>
      <c r="H35" s="9" t="s">
        <v>18</v>
      </c>
      <c r="I35" s="2"/>
    </row>
    <row r="36" spans="1:9" ht="16.5" customHeight="1">
      <c r="A36" s="84" t="s">
        <v>30</v>
      </c>
      <c r="B36" s="85"/>
      <c r="C36" s="73"/>
      <c r="D36" s="74"/>
      <c r="E36" s="8" t="s">
        <v>19</v>
      </c>
      <c r="F36" s="117">
        <f>F35*1.1-F35</f>
        <v>59700</v>
      </c>
      <c r="G36" s="118"/>
      <c r="H36" s="10"/>
      <c r="I36" s="2"/>
    </row>
    <row r="37" spans="1:9" ht="17.25" customHeight="1">
      <c r="A37" s="84" t="s">
        <v>26</v>
      </c>
      <c r="B37" s="85"/>
      <c r="C37" s="97"/>
      <c r="D37" s="98"/>
      <c r="E37" s="8" t="s">
        <v>25</v>
      </c>
      <c r="F37" s="71" t="s">
        <v>70</v>
      </c>
      <c r="G37" s="72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27</v>
      </c>
      <c r="B38" s="93"/>
      <c r="C38" s="99">
        <f>SUM(C35:C36)-C37</f>
        <v>0</v>
      </c>
      <c r="D38" s="100"/>
      <c r="E38" s="23" t="s">
        <v>26</v>
      </c>
      <c r="F38" s="121">
        <v>6700</v>
      </c>
      <c r="G38" s="122"/>
      <c r="H38" s="123"/>
      <c r="I38" s="2"/>
    </row>
    <row r="39" spans="1:9" ht="20.25" customHeight="1">
      <c r="A39" s="94"/>
      <c r="B39" s="95"/>
      <c r="C39" s="101"/>
      <c r="D39" s="102"/>
      <c r="E39" s="124" t="s">
        <v>73</v>
      </c>
      <c r="F39" s="120">
        <f>IF(F37="현금(이체X)",F35,IF(F37="웹결제",ROUND(Sheet2!B6,-4),IF(F37="이체 및 현금영수증",F35+F35*10%,IF(F37="이체 및 세금계산서",F35+F35*10%,IF(F37="이체 및 세금계산서",F35+F35*10%,)))))-F38</f>
        <v>650000</v>
      </c>
      <c r="G39" s="120"/>
      <c r="H39" s="28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1" t="s">
        <v>59</v>
      </c>
      <c r="G40" s="31"/>
      <c r="H40" s="29">
        <f>F39-(F36+F35)</f>
        <v>-6700</v>
      </c>
      <c r="I40" s="2"/>
    </row>
    <row r="41" spans="1:9" ht="16.5" customHeight="1">
      <c r="C41" s="2"/>
      <c r="D41" s="2"/>
      <c r="E41" s="96" t="s">
        <v>55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56</v>
      </c>
      <c r="B2" t="s">
        <v>18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597000</v>
      </c>
    </row>
    <row r="5" spans="1:6">
      <c r="A5" t="s">
        <v>37</v>
      </c>
      <c r="B5">
        <f>B4*1.12</f>
        <v>668640.00000000012</v>
      </c>
    </row>
    <row r="6" spans="1:6">
      <c r="A6" t="s">
        <v>57</v>
      </c>
      <c r="B6">
        <f>B4*1.13</f>
        <v>674609.99999999988</v>
      </c>
    </row>
    <row r="7" spans="1:6">
      <c r="A7" t="s">
        <v>17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49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2022-08-22T06:41:25Z</cp:lastPrinted>
  <dcterms:created xsi:type="dcterms:W3CDTF">2019-03-28T03:58:09Z</dcterms:created>
  <dcterms:modified xsi:type="dcterms:W3CDTF">2022-08-22T06:43:16Z</dcterms:modified>
</cp:coreProperties>
</file>