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94C3DB7F-5840-42C8-A90C-38ABC33DC7F5}" xr6:coauthVersionLast="47" xr6:coauthVersionMax="47" xr10:uidLastSave="{3355DEE6-29DA-4C0A-B797-2A659523FC50}"/>
  <bookViews>
    <workbookView xWindow="3945" yWindow="165" windowWidth="21600" windowHeight="1129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<sst xmlns="http://schemas.openxmlformats.org/spreadsheetml/2006/main" count="81" uniqueCount="71">
  <si>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</si>
  <si>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</si>
  <si>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</si>
  <si>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</si>
  <si>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</si>
  <si>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</si>
  <si>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</si>
  <si>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</si>
  <si>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</si>
  <si>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</si>
  <si>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</si>
  <si>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</si>
  <si>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</si>
  <si>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</si>
  <si>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</si>
  <si>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</si>
  <si>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</si>
  <si>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</si>
  <si>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</si>
  <si>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</si>
  <si>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</si>
  <si>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</si>
  <si>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</si>
  <si>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</si>
  <si>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</si>
  <si>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</si>
  <si>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</si>
  <si>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</si>
  <si>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</si>
  <si>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</si>
  <si>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</si>
  <si>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</si>
  <si>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</si>
  <si>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</si>
  <si>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</si>
  <si>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</si>
  <si>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</si>
  <si>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</si>
  <si>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</si>
  <si>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</si>
  <si>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</si>
  <si>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</si>
  <si>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</si>
  <si>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</si>
  <si>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</si>
  <si>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</si>
  <si>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</si>
  <si>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</si>
  <si>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</si>
  <si>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</si>
  <si>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</si>
  <si>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</si>
  <si>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</si>
  <si>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</si>
  <si>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</si>
  <si>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</si>
  <si>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</si>
  <si>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</si>
  <si>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</si>
  <si>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</si>
  <si>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</si>
  <si>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</si>
  <si>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MSI H510M-A PRO</t>
    <phoneticPr fontId="1" type="noConversion"/>
  </si>
  <si>
    <t>삼성전자 DDR4-3200 (8GB)</t>
    <phoneticPr fontId="1" type="noConversion"/>
  </si>
  <si>
    <t>인텔내장그래픽</t>
    <phoneticPr fontId="1" type="noConversion"/>
  </si>
  <si>
    <t>정인오</t>
    <phoneticPr fontId="1" type="noConversion"/>
  </si>
  <si>
    <t>기존케이스</t>
    <phoneticPr fontId="1" type="noConversion"/>
  </si>
  <si>
    <t>기존 파워</t>
    <phoneticPr fontId="1" type="noConversion"/>
  </si>
  <si>
    <t>인텔 코어i5-11세대 11400 (로켓레이크S) (정품)</t>
    <phoneticPr fontId="1" type="noConversion"/>
  </si>
  <si>
    <t>인텔 정품쿨러 탑재</t>
    <phoneticPr fontId="1" type="noConversion"/>
  </si>
  <si>
    <t>이메이션 X931 M.2 NVMe (256GB)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</si>
</sst>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F12" sqref="F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65</v>
      </c>
      <c r="C1" s="98" t="s">
        <v>61</v>
      </c>
      <c r="D1" s="99"/>
      <c r="E1" s="43"/>
      <c r="F1" s="44"/>
      <c r="G1" s="44"/>
      <c r="H1" s="45"/>
    </row>
    <row r="2" spans="1:9" ht="22.5" customHeight="1">
      <c r="A2" s="15" t="s">
        <v>40</v>
      </c>
      <c r="B2" s="20"/>
      <c r="C2" s="100"/>
      <c r="D2" s="101"/>
      <c r="E2" s="46"/>
      <c r="F2" s="47"/>
      <c r="G2" s="47"/>
      <c r="H2" s="48"/>
    </row>
    <row r="3" spans="1:9" ht="22.5" customHeight="1">
      <c r="A3" s="15" t="s">
        <v>41</v>
      </c>
      <c r="B3" s="17">
        <f ca="1">TODAY()</f>
        <v>44709</v>
      </c>
      <c r="C3" s="16" t="s">
        <v>42</v>
      </c>
      <c r="D3" s="19"/>
      <c r="E3" s="46"/>
      <c r="F3" s="47"/>
      <c r="G3" s="47"/>
      <c r="H3" s="48"/>
    </row>
    <row r="4" spans="1:9" ht="22.5" customHeight="1">
      <c r="A4" s="14" t="s">
        <v>39</v>
      </c>
      <c r="B4" s="102"/>
      <c r="C4" s="102"/>
      <c r="D4" s="10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13" t="s">
        <v>54</v>
      </c>
      <c r="B6" s="114"/>
      <c r="C6" s="57" t="s">
        <v>68</v>
      </c>
      <c r="D6" s="58"/>
      <c r="E6" s="3" t="s">
        <v>6</v>
      </c>
      <c r="F6" s="6">
        <v>235000</v>
      </c>
      <c r="G6" s="3">
        <v>1</v>
      </c>
      <c r="H6" s="6">
        <f>F6*G6</f>
        <v>235000</v>
      </c>
      <c r="I6" s="2"/>
    </row>
    <row r="7" spans="1:9" ht="24" customHeight="1">
      <c r="A7" s="115"/>
      <c r="B7" s="116"/>
      <c r="C7" s="57" t="s">
        <v>69</v>
      </c>
      <c r="D7" s="58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15"/>
      <c r="B8" s="116"/>
      <c r="C8" s="59" t="s">
        <v>62</v>
      </c>
      <c r="D8" s="60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115"/>
      <c r="B9" s="116"/>
      <c r="C9" s="57" t="s">
        <v>63</v>
      </c>
      <c r="D9" s="58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4" customHeight="1">
      <c r="A10" s="115"/>
      <c r="B10" s="116"/>
      <c r="C10" s="57" t="s">
        <v>64</v>
      </c>
      <c r="D10" s="58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15"/>
      <c r="B11" s="116"/>
      <c r="C11" s="111"/>
      <c r="D11" s="112"/>
      <c r="E11" s="3"/>
      <c r="F11" s="6"/>
      <c r="G11" s="3"/>
      <c r="H11" s="6">
        <f t="shared" si="0"/>
        <v>0</v>
      </c>
      <c r="I11" s="2"/>
    </row>
    <row r="12" spans="1:9" ht="24" customHeight="1">
      <c r="A12" s="115"/>
      <c r="B12" s="116"/>
      <c r="C12" s="57" t="s">
        <v>70</v>
      </c>
      <c r="D12" s="58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115"/>
      <c r="B13" s="116"/>
      <c r="C13" s="95"/>
      <c r="D13" s="96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115"/>
      <c r="B14" s="116"/>
      <c r="C14" s="95" t="s">
        <v>66</v>
      </c>
      <c r="D14" s="96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115"/>
      <c r="B15" s="116"/>
      <c r="C15" s="95" t="s">
        <v>67</v>
      </c>
      <c r="D15" s="96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115"/>
      <c r="B16" s="116"/>
      <c r="C16" s="107"/>
      <c r="D16" s="10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15"/>
      <c r="B17" s="116"/>
      <c r="C17" s="76" t="s">
        <v>17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15"/>
      <c r="B18" s="116"/>
      <c r="C18" s="109" t="s">
        <v>50</v>
      </c>
      <c r="D18" s="11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15"/>
      <c r="B19" s="116"/>
      <c r="C19" s="105"/>
      <c r="D19" s="106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17" t="s">
        <v>55</v>
      </c>
      <c r="B20" s="118"/>
      <c r="C20" s="104" t="s">
        <v>16</v>
      </c>
      <c r="D20" s="104"/>
      <c r="E20" s="78">
        <f>SUM(H6:H19)</f>
        <v>465000</v>
      </c>
      <c r="F20" s="78"/>
      <c r="G20" s="27">
        <v>1</v>
      </c>
      <c r="H20" s="54" t="s">
        <v>18</v>
      </c>
      <c r="I20" s="2"/>
    </row>
    <row r="21" spans="1:9" ht="12.75" customHeight="1">
      <c r="A21" s="119"/>
      <c r="B21" s="120"/>
      <c r="C21" s="104"/>
      <c r="D21" s="104"/>
      <c r="E21" s="78">
        <f>E20*G20</f>
        <v>465000</v>
      </c>
      <c r="F21" s="78"/>
      <c r="G21" s="78"/>
      <c r="H21" s="54"/>
      <c r="I21" s="2"/>
    </row>
    <row r="22" spans="1:9" ht="12.75" customHeight="1">
      <c r="A22" s="119"/>
      <c r="B22" s="120"/>
      <c r="C22" s="104"/>
      <c r="D22" s="104"/>
      <c r="E22" s="78"/>
      <c r="F22" s="78"/>
      <c r="G22" s="78"/>
      <c r="H22" s="54"/>
      <c r="I22" s="2"/>
    </row>
    <row r="23" spans="1:9" ht="17.25" customHeight="1">
      <c r="A23" s="119"/>
      <c r="B23" s="120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21"/>
      <c r="B24" s="122"/>
      <c r="C24" s="95"/>
      <c r="D24" s="96"/>
      <c r="E24" s="5"/>
      <c r="F24" s="6"/>
      <c r="G24" s="3"/>
      <c r="H24" s="6">
        <f>F24*G24</f>
        <v>0</v>
      </c>
      <c r="I24" s="2"/>
    </row>
    <row r="25" spans="1:9" ht="25.15" customHeight="1">
      <c r="A25" s="70"/>
      <c r="B25" s="71"/>
      <c r="C25" s="97"/>
      <c r="D25" s="96"/>
      <c r="E25" s="30"/>
      <c r="F25" s="6"/>
      <c r="G25" s="3"/>
      <c r="H25" s="6">
        <f t="shared" ref="H25:H32" si="1">F25*G25</f>
        <v>0</v>
      </c>
      <c r="I25" s="2"/>
    </row>
    <row r="26" spans="1:9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29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32</v>
      </c>
      <c r="B35" s="69"/>
      <c r="C35" s="87"/>
      <c r="D35" s="88"/>
      <c r="E35" s="8" t="s">
        <v>4</v>
      </c>
      <c r="F35" s="63">
        <f>SUM(E21,E33)</f>
        <v>465000</v>
      </c>
      <c r="G35" s="63"/>
      <c r="H35" s="9" t="s">
        <v>18</v>
      </c>
      <c r="I35" s="2"/>
    </row>
    <row r="36" spans="1:9" ht="16.5" customHeight="1">
      <c r="A36" s="68" t="s">
        <v>31</v>
      </c>
      <c r="B36" s="69"/>
      <c r="C36" s="85"/>
      <c r="D36" s="86"/>
      <c r="E36" s="8" t="s">
        <v>19</v>
      </c>
      <c r="F36" s="61">
        <f>F35*1.1-F35</f>
        <v>46500.000000000058</v>
      </c>
      <c r="G36" s="62"/>
      <c r="H36" s="10"/>
      <c r="I36" s="2"/>
    </row>
    <row r="37" spans="1:9" ht="17.25" customHeight="1">
      <c r="A37" s="68" t="s">
        <v>27</v>
      </c>
      <c r="B37" s="69"/>
      <c r="C37" s="37"/>
      <c r="D37" s="38"/>
      <c r="E37" s="8" t="s">
        <v>26</v>
      </c>
      <c r="F37" s="83" t="s">
        <v>60</v>
      </c>
      <c r="G37" s="84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3" t="s">
        <v>28</v>
      </c>
      <c r="B38" s="34"/>
      <c r="C38" s="39">
        <f>SUM(C35:C36)-C37</f>
        <v>0</v>
      </c>
      <c r="D38" s="40"/>
      <c r="E38" s="23" t="s">
        <v>27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IF(F37="현금(이체X)",F35,IF(F37="웹결제",ROUND(Sheet2!B5,-4),IF(F37="이체 및 현금영수증",F35+F35*10%,IF(F37="이체 및 세금계산서",F35+F35*10%,IF(F37="이체 및 세금계산서",F35+F35*10%,)))))-F38</f>
        <v>511500</v>
      </c>
      <c r="G39" s="64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57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465000</v>
      </c>
    </row>
    <row r="5" spans="1:6">
      <c r="A5" t="s">
        <v>38</v>
      </c>
      <c r="B5">
        <f>B4*1.12</f>
        <v>520800.00000000006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2022-05-28T09:30:15Z</cp:lastPrinted>
  <dcterms:created xsi:type="dcterms:W3CDTF">2019-03-28T03:58:09Z</dcterms:created>
  <dcterms:modified xsi:type="dcterms:W3CDTF">2022-05-28T09:52:10Z</dcterms:modified>
</cp:coreProperties>
</file>