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5" documentId="8_{F2F1C941-8915-41B1-8B72-AB206F445207}" xr6:coauthVersionLast="47" xr6:coauthVersionMax="47" xr10:uidLastSave="{C79AABCA-FC45-4236-973B-BE487C270C0D}"/>
  <bookViews>
    <workbookView xWindow="38850" yWindow="5955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<sst xmlns="http://schemas.openxmlformats.org/spreadsheetml/2006/main" count="111" uniqueCount="91">
  <si>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</si>
  <si>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</si>
  <si>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</si>
  <si>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</si>
  <si>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</si>
  <si>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</si>
  <si>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</si>
  <si>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</si>
  <si>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</si>
  <si>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</si>
  <si>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</si>
  <si>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</si>
  <si>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</si>
  <si>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</si>
  <si>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</si>
  <si>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</si>
  <si>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</si>
  <si>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</si>
  <si>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</si>
  <si>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</si>
  <si>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</si>
  <si>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</si>
  <si>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</si>
  <si>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</si>
  <si>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</si>
  <si>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</si>
  <si>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</si>
  <si>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</si>
  <si>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</si>
  <si>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</si>
  <si>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</si>
  <si>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</si>
  <si>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</si>
  <si>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</si>
  <si>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</si>
  <si>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</si>
  <si>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</si>
  <si>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</si>
  <si>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</si>
  <si>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</si>
  <si>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</si>
  <si>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</si>
  <si>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</si>
  <si>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</si>
  <si>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</si>
  <si>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</si>
  <si>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</si>
  <si>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</si>
  <si>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</si>
  <si>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</si>
  <si>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</si>
  <si>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</si>
  <si>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</si>
  <si>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</si>
  <si>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</si>
  <si>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</si>
  <si>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</si>
  <si>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</si>
  <si>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</si>
  <si>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</si>
  <si>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</si>
  <si>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</si>
  <si>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</si>
  <si>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</si>
  <si>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</si>
  <si>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</si>
  <si>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</si>
  <si>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</si>
  <si>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</si>
  <si>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</si>
  <si>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</si>
  <si>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</si>
  <si>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</si>
  <si>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</si>
  <si>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</si>
  <si>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</si>
  <si>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코어i7-13세대 13700K (랩터레이크) (정품)</t>
    <phoneticPr fontId="1" type="noConversion"/>
  </si>
  <si>
    <t>MSI 지포스 RTX 3060 Ti 벤투스 2X OC V1 D6 8GB LHR</t>
    <phoneticPr fontId="1" type="noConversion"/>
  </si>
  <si>
    <t>마이크로닉스 Master M60 메쉬 (블랙)</t>
    <phoneticPr fontId="1" type="noConversion"/>
  </si>
  <si>
    <t>CPU브라켓</t>
    <phoneticPr fontId="1" type="noConversion"/>
  </si>
  <si>
    <t>BCF1700 CPU브라켓</t>
    <phoneticPr fontId="1" type="noConversion"/>
  </si>
  <si>
    <t>추가공임</t>
    <phoneticPr fontId="1" type="noConversion"/>
  </si>
  <si>
    <t>조립 및 셋팅</t>
    <phoneticPr fontId="1" type="noConversion"/>
  </si>
  <si>
    <t>정근옥</t>
    <phoneticPr fontId="1" type="noConversion"/>
  </si>
  <si>
    <t>010-6647-2435</t>
    <phoneticPr fontId="1" type="noConversion"/>
  </si>
  <si>
    <t>ARCTIC Liquid Freezer II 420 서린</t>
    <phoneticPr fontId="1" type="noConversion"/>
  </si>
  <si>
    <t>MSI PRO Z790-A WIFI</t>
    <phoneticPr fontId="1" type="noConversion"/>
  </si>
  <si>
    <t>마이크로닉스 Classic II 750W 80PLUS GOLD 230V EU 풀모듈러</t>
    <phoneticPr fontId="1" type="noConversion"/>
  </si>
  <si>
    <t>수냉 샌드위치 작업 및 CPU및 램 오버클럭 안정화</t>
    <phoneticPr fontId="1" type="noConversion"/>
  </si>
  <si>
    <t>[G.SKILL] DDR5-48000 CL30 TRIDENT Z5 J 패키
지 (32GB(16Gx2))</t>
    <phoneticPr fontId="1" type="noConversion"/>
  </si>
  <si>
    <t>SK하이닉스 Gold P31 M.2 NVMe (1TB)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</si>
</sst>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0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50</v>
      </c>
      <c r="B1" s="18" t="s">
        <v>83</v>
      </c>
      <c r="C1" s="37" t="s">
        <v>75</v>
      </c>
      <c r="D1" s="38"/>
      <c r="E1" s="108"/>
      <c r="F1" s="109"/>
      <c r="G1" s="109"/>
      <c r="H1" s="110"/>
    </row>
    <row r="2" spans="1:9" ht="22.5" customHeight="1">
      <c r="A2" s="15" t="s">
        <v>39</v>
      </c>
      <c r="B2" s="34" t="s">
        <v>84</v>
      </c>
      <c r="C2" s="39"/>
      <c r="D2" s="40"/>
      <c r="E2" s="111"/>
      <c r="F2" s="35"/>
      <c r="G2" s="35"/>
      <c r="H2" s="112"/>
    </row>
    <row r="3" spans="1:9" ht="22.5" customHeight="1">
      <c r="A3" s="15" t="s">
        <v>40</v>
      </c>
      <c r="B3" s="16">
        <f ca="1">TODAY()</f>
        <v>44974</v>
      </c>
      <c r="C3" s="15" t="s">
        <v>41</v>
      </c>
      <c r="D3" s="16">
        <v>44980</v>
      </c>
      <c r="E3" s="111"/>
      <c r="F3" s="35"/>
      <c r="G3" s="35"/>
      <c r="H3" s="112"/>
    </row>
    <row r="4" spans="1:9" ht="22.5" customHeight="1">
      <c r="A4" s="14" t="s">
        <v>38</v>
      </c>
      <c r="B4" s="43"/>
      <c r="C4" s="43"/>
      <c r="D4" s="44"/>
      <c r="E4" s="113"/>
      <c r="F4" s="114"/>
      <c r="G4" s="114"/>
      <c r="H4" s="115"/>
    </row>
    <row r="5" spans="1:9">
      <c r="A5" s="41" t="s">
        <v>0</v>
      </c>
      <c r="B5" s="42"/>
      <c r="C5" s="41" t="s">
        <v>5</v>
      </c>
      <c r="D5" s="4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51</v>
      </c>
      <c r="B6" s="67"/>
      <c r="C6" s="54" t="s">
        <v>76</v>
      </c>
      <c r="D6" s="55"/>
      <c r="E6" s="3" t="s">
        <v>6</v>
      </c>
      <c r="F6" s="6">
        <v>583000</v>
      </c>
      <c r="G6" s="3">
        <v>1</v>
      </c>
      <c r="H6" s="6">
        <f>F6*G6</f>
        <v>583000</v>
      </c>
      <c r="I6" s="2"/>
    </row>
    <row r="7" spans="1:9" ht="24" customHeight="1">
      <c r="A7" s="68"/>
      <c r="B7" s="69"/>
      <c r="C7" s="54" t="s">
        <v>85</v>
      </c>
      <c r="D7" s="55"/>
      <c r="E7" s="21" t="s">
        <v>13</v>
      </c>
      <c r="F7" s="6">
        <v>179000</v>
      </c>
      <c r="G7" s="3">
        <v>1</v>
      </c>
      <c r="H7" s="6">
        <f t="shared" ref="H7:H19" si="0">F7*G7</f>
        <v>179000</v>
      </c>
      <c r="I7" s="2"/>
    </row>
    <row r="8" spans="1:9" ht="25.5" customHeight="1">
      <c r="A8" s="68"/>
      <c r="B8" s="69"/>
      <c r="C8" s="119" t="s">
        <v>86</v>
      </c>
      <c r="D8" s="120"/>
      <c r="E8" s="3" t="s">
        <v>7</v>
      </c>
      <c r="F8" s="6">
        <v>445000</v>
      </c>
      <c r="G8" s="3">
        <v>1</v>
      </c>
      <c r="H8" s="6">
        <f t="shared" si="0"/>
        <v>445000</v>
      </c>
      <c r="I8" s="2"/>
    </row>
    <row r="9" spans="1:9" ht="37.5" customHeight="1">
      <c r="A9" s="68"/>
      <c r="B9" s="69"/>
      <c r="C9" s="54" t="s">
        <v>89</v>
      </c>
      <c r="D9" s="55"/>
      <c r="E9" s="3" t="s">
        <v>8</v>
      </c>
      <c r="F9" s="6">
        <v>265000</v>
      </c>
      <c r="G9" s="3">
        <v>1</v>
      </c>
      <c r="H9" s="6">
        <f t="shared" si="0"/>
        <v>265000</v>
      </c>
      <c r="I9" s="2"/>
    </row>
    <row r="10" spans="1:9" ht="24" customHeight="1">
      <c r="A10" s="68"/>
      <c r="B10" s="69"/>
      <c r="C10" s="54"/>
      <c r="D10" s="55"/>
      <c r="E10" s="3"/>
      <c r="F10" s="6"/>
      <c r="G10" s="3"/>
      <c r="H10" s="6">
        <f t="shared" si="0"/>
        <v>0</v>
      </c>
      <c r="I10" s="2"/>
    </row>
    <row r="11" spans="1:9" ht="24" customHeight="1">
      <c r="A11" s="68"/>
      <c r="B11" s="69"/>
      <c r="C11" s="56" t="s">
        <v>80</v>
      </c>
      <c r="D11" s="57"/>
      <c r="E11" s="3" t="s">
        <v>79</v>
      </c>
      <c r="F11" s="6">
        <v>10000</v>
      </c>
      <c r="G11" s="3">
        <v>1</v>
      </c>
      <c r="H11" s="6">
        <f t="shared" si="0"/>
        <v>10000</v>
      </c>
      <c r="I11" s="2"/>
    </row>
    <row r="12" spans="1:9" ht="24" customHeight="1">
      <c r="A12" s="68"/>
      <c r="B12" s="69"/>
      <c r="C12" s="58"/>
      <c r="D12" s="55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8"/>
      <c r="B13" s="69"/>
      <c r="C13" s="48"/>
      <c r="D13" s="49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8"/>
      <c r="D14" s="49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8"/>
      <c r="B15" s="69"/>
      <c r="C15" s="48"/>
      <c r="D15" s="49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8"/>
      <c r="B16" s="69"/>
      <c r="C16" s="50"/>
      <c r="D16" s="51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58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2" t="s">
        <v>49</v>
      </c>
      <c r="D18" s="53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6" t="s">
        <v>88</v>
      </c>
      <c r="D19" s="47"/>
      <c r="E19" s="4" t="s">
        <v>81</v>
      </c>
      <c r="F19" s="7">
        <v>100000</v>
      </c>
      <c r="G19" s="4">
        <v>1</v>
      </c>
      <c r="H19" s="6">
        <f t="shared" si="0"/>
        <v>100000</v>
      </c>
      <c r="I19" s="2"/>
    </row>
    <row r="20" spans="1:9" ht="12.75" customHeight="1">
      <c r="A20" s="70" t="s">
        <v>52</v>
      </c>
      <c r="B20" s="71"/>
      <c r="C20" s="45" t="s">
        <v>16</v>
      </c>
      <c r="D20" s="45"/>
      <c r="E20" s="61">
        <f>SUM(H6:H19)</f>
        <v>1642000</v>
      </c>
      <c r="F20" s="61"/>
      <c r="G20" s="23">
        <v>1</v>
      </c>
      <c r="H20" s="118" t="s">
        <v>18</v>
      </c>
      <c r="I20" s="2"/>
    </row>
    <row r="21" spans="1:9" ht="12.75" customHeight="1">
      <c r="A21" s="72"/>
      <c r="B21" s="73"/>
      <c r="C21" s="45"/>
      <c r="D21" s="45"/>
      <c r="E21" s="61">
        <f>E20*G20</f>
        <v>1642000</v>
      </c>
      <c r="F21" s="61"/>
      <c r="G21" s="61"/>
      <c r="H21" s="118"/>
      <c r="I21" s="2"/>
    </row>
    <row r="22" spans="1:9" ht="12.75" customHeight="1">
      <c r="A22" s="72"/>
      <c r="B22" s="73"/>
      <c r="C22" s="45"/>
      <c r="D22" s="45"/>
      <c r="E22" s="61"/>
      <c r="F22" s="61"/>
      <c r="G22" s="61"/>
      <c r="H22" s="118"/>
      <c r="I22" s="2"/>
    </row>
    <row r="23" spans="1:9" ht="17.25" customHeight="1">
      <c r="A23" s="72"/>
      <c r="B23" s="73"/>
      <c r="C23" s="86" t="s">
        <v>21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8" t="s">
        <v>77</v>
      </c>
      <c r="D24" s="49"/>
      <c r="E24" s="5" t="s">
        <v>9</v>
      </c>
      <c r="F24" s="6">
        <v>585000</v>
      </c>
      <c r="G24" s="3">
        <v>1</v>
      </c>
      <c r="H24" s="6">
        <f>F24*G24</f>
        <v>585000</v>
      </c>
      <c r="I24" s="2"/>
    </row>
    <row r="25" spans="1:9" ht="25.15" customHeight="1">
      <c r="A25" s="91" t="s">
        <v>73</v>
      </c>
      <c r="B25" s="92"/>
      <c r="C25" s="88" t="s">
        <v>90</v>
      </c>
      <c r="D25" s="49"/>
      <c r="E25" s="5" t="s">
        <v>10</v>
      </c>
      <c r="F25" s="6">
        <v>133000</v>
      </c>
      <c r="G25" s="3">
        <v>1</v>
      </c>
      <c r="H25" s="6">
        <f>F25*G25</f>
        <v>133000</v>
      </c>
      <c r="I25" s="2"/>
    </row>
    <row r="26" spans="1:9">
      <c r="A26" s="93"/>
      <c r="B26" s="94"/>
      <c r="C26" s="88" t="s">
        <v>78</v>
      </c>
      <c r="D26" s="49"/>
      <c r="E26" s="5" t="s">
        <v>11</v>
      </c>
      <c r="F26" s="6">
        <v>45000</v>
      </c>
      <c r="G26" s="3">
        <v>1</v>
      </c>
      <c r="H26" s="6">
        <f t="shared" ref="H26:H32" si="1">F26*G26</f>
        <v>45000</v>
      </c>
      <c r="I26" s="2"/>
    </row>
    <row r="27" spans="1:9" ht="31.5" customHeight="1">
      <c r="A27" s="93"/>
      <c r="B27" s="94"/>
      <c r="C27" s="88" t="s">
        <v>87</v>
      </c>
      <c r="D27" s="60"/>
      <c r="E27" s="5" t="s">
        <v>12</v>
      </c>
      <c r="F27" s="6">
        <v>135000</v>
      </c>
      <c r="G27" s="3">
        <v>1</v>
      </c>
      <c r="H27" s="6">
        <f t="shared" si="1"/>
        <v>135000</v>
      </c>
      <c r="I27" s="2"/>
    </row>
    <row r="28" spans="1:9" hidden="1">
      <c r="A28" s="93"/>
      <c r="B28" s="94"/>
      <c r="C28" s="41"/>
      <c r="D28" s="42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 t="s">
        <v>82</v>
      </c>
      <c r="D29" s="60"/>
      <c r="E29" s="5" t="s">
        <v>81</v>
      </c>
      <c r="F29" s="6">
        <v>60000</v>
      </c>
      <c r="G29" s="3">
        <v>1</v>
      </c>
      <c r="H29" s="6">
        <f t="shared" si="1"/>
        <v>60000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 hidden="1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29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958000</v>
      </c>
      <c r="F33" s="63"/>
      <c r="G33" s="63"/>
      <c r="H33" s="116" t="s">
        <v>18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7"/>
      <c r="I34" s="2"/>
    </row>
    <row r="35" spans="1:9" ht="16.5" customHeight="1">
      <c r="A35" s="89" t="s">
        <v>32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3">
        <f>SUM(E21,E33)</f>
        <v>2600000</v>
      </c>
      <c r="G35" s="123"/>
      <c r="H35" s="9" t="s">
        <v>18</v>
      </c>
      <c r="I35" s="2"/>
    </row>
    <row r="36" spans="1:9" ht="16.5" customHeight="1">
      <c r="A36" s="89" t="s">
        <v>31</v>
      </c>
      <c r="B36" s="90"/>
      <c r="C36" s="78" t="b">
        <f>IF(F37="카드+현금",Sheet3!C9,IF(F37="현금+카드",Sheet3!C6))</f>
        <v>0</v>
      </c>
      <c r="D36" s="79"/>
      <c r="E36" s="8" t="s">
        <v>19</v>
      </c>
      <c r="F36" s="121">
        <f>F35*1.1-F35</f>
        <v>260000</v>
      </c>
      <c r="G36" s="122"/>
      <c r="H36" s="10"/>
      <c r="I36" s="2"/>
    </row>
    <row r="37" spans="1:9" ht="17.25" customHeight="1">
      <c r="A37" s="89" t="s">
        <v>27</v>
      </c>
      <c r="B37" s="90"/>
      <c r="C37" s="102"/>
      <c r="D37" s="103"/>
      <c r="E37" s="8" t="s">
        <v>26</v>
      </c>
      <c r="F37" s="76" t="s">
        <v>74</v>
      </c>
      <c r="G37" s="77"/>
      <c r="H37" s="27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28</v>
      </c>
      <c r="B38" s="98"/>
      <c r="C38" s="104">
        <f>SUM(C35:C36)-C37</f>
        <v>0</v>
      </c>
      <c r="D38" s="105"/>
      <c r="E38" s="20" t="s">
        <v>27</v>
      </c>
      <c r="F38" s="125"/>
      <c r="G38" s="126"/>
      <c r="H38" s="127"/>
      <c r="I38" s="2"/>
    </row>
    <row r="39" spans="1:9" ht="20.25" customHeight="1">
      <c r="A39" s="99"/>
      <c r="B39" s="100"/>
      <c r="C39" s="106"/>
      <c r="D39" s="107"/>
      <c r="E39" s="24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2860000</v>
      </c>
      <c r="G39" s="124"/>
      <c r="H39" s="25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6" t="s">
        <v>57</v>
      </c>
      <c r="G40" s="36"/>
      <c r="H40" s="26">
        <f>F39-(F36+F35)</f>
        <v>0</v>
      </c>
      <c r="I40" s="2"/>
    </row>
    <row r="41" spans="1:9" ht="16.5" customHeight="1">
      <c r="B41" s="33"/>
      <c r="C41" s="2"/>
      <c r="D41" s="2"/>
      <c r="E41" s="101" t="s">
        <v>54</v>
      </c>
      <c r="F41" s="101"/>
      <c r="G41" s="101"/>
      <c r="H41" s="101"/>
      <c r="I41" s="2"/>
    </row>
    <row r="42" spans="1:9">
      <c r="A42" s="35"/>
      <c r="B42" s="35"/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5" t="s">
        <v>68</v>
      </c>
      <c r="B3" s="35"/>
      <c r="C3" s="35"/>
      <c r="E3" t="s">
        <v>61</v>
      </c>
      <c r="F3">
        <f>Sheet1!F35</f>
        <v>2600000</v>
      </c>
    </row>
    <row r="4" spans="1:7">
      <c r="A4" t="s">
        <v>67</v>
      </c>
      <c r="B4" s="28" t="s">
        <v>65</v>
      </c>
      <c r="C4" s="30">
        <v>500000</v>
      </c>
      <c r="D4" t="s">
        <v>62</v>
      </c>
    </row>
    <row r="5" spans="1:7">
      <c r="B5" t="s">
        <v>19</v>
      </c>
      <c r="C5">
        <v>1.1000000000000001</v>
      </c>
      <c r="D5" t="s">
        <v>63</v>
      </c>
    </row>
    <row r="6" spans="1:7">
      <c r="B6" t="s">
        <v>60</v>
      </c>
      <c r="C6" s="31">
        <f>(F3-C4)*C5</f>
        <v>2310000</v>
      </c>
      <c r="D6" t="s">
        <v>64</v>
      </c>
    </row>
    <row r="8" spans="1:7">
      <c r="A8" s="35" t="s">
        <v>69</v>
      </c>
      <c r="B8" s="35"/>
      <c r="C8" s="35"/>
    </row>
    <row r="9" spans="1:7">
      <c r="A9" t="s">
        <v>67</v>
      </c>
      <c r="B9" s="29" t="s">
        <v>66</v>
      </c>
      <c r="C9" s="32"/>
      <c r="D9" t="s">
        <v>62</v>
      </c>
      <c r="G9" s="31">
        <f>((F3*C10)-C9)/C10</f>
        <v>2600000</v>
      </c>
    </row>
    <row r="10" spans="1:7">
      <c r="B10" t="s">
        <v>19</v>
      </c>
      <c r="C10">
        <v>1.1000000000000001</v>
      </c>
      <c r="D10" t="s">
        <v>63</v>
      </c>
    </row>
    <row r="11" spans="1:7">
      <c r="B11" t="s">
        <v>59</v>
      </c>
      <c r="C11" s="31">
        <f>ROUND(G9,-3)</f>
        <v>2600000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19" t="s">
        <v>72</v>
      </c>
      <c r="D2" t="s">
        <v>34</v>
      </c>
    </row>
    <row r="3" spans="1:5">
      <c r="A3" t="s">
        <v>24</v>
      </c>
      <c r="B3" t="s">
        <v>30</v>
      </c>
      <c r="C3" s="19" t="s">
        <v>71</v>
      </c>
      <c r="D3" s="13" t="s">
        <v>36</v>
      </c>
    </row>
    <row r="4" spans="1:5">
      <c r="A4" t="s">
        <v>25</v>
      </c>
      <c r="B4" s="11">
        <f>Sheet1!F35-(Sheet1!C35)</f>
        <v>2600000</v>
      </c>
    </row>
    <row r="5" spans="1:5">
      <c r="A5" t="s">
        <v>70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19"/>
    </row>
    <row r="18" spans="1:1">
      <c r="A18" s="19"/>
    </row>
    <row r="19" spans="1:1">
      <c r="A19" s="19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2023-02-17T09:21:11Z</cp:lastPrinted>
  <dcterms:created xsi:type="dcterms:W3CDTF">2019-03-28T03:58:09Z</dcterms:created>
  <dcterms:modified xsi:type="dcterms:W3CDTF">2023-02-17T09:23:46Z</dcterms:modified>
</cp:coreProperties>
</file>