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67A46F48-FC4C-4C2A-86AC-8FB7CC7B1F7C}" xr6:coauthVersionLast="47" xr6:coauthVersionMax="47" xr10:uidLastSave="{00000000-0000-0000-0000-000000000000}"/>
  <bookViews>
    <workbookView xWindow="6735" yWindow="675" windowWidth="21600" windowHeight="1129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9" i="1" l="1"/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43" i="1" s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<sst xmlns="http://schemas.openxmlformats.org/spreadsheetml/2006/main" count="104" uniqueCount="92">
  <si>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</si>
  <si>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</si>
  <si>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</si>
  <si>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</si>
  <si>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</si>
  <si>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</si>
  <si>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</si>
  <si>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</si>
  <si>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</si>
  <si>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</si>
  <si>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</si>
  <si>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</si>
  <si>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</si>
  <si>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</si>
  <si>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</si>
  <si>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</si>
  <si>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</si>
  <si>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</si>
  <si>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</si>
  <si>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</si>
  <si>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</si>
  <si>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</si>
  <si>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</si>
  <si>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</si>
  <si>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</si>
  <si>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</si>
  <si>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</si>
  <si>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</si>
  <si>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</si>
  <si>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</si>
  <si>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</si>
  <si>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</si>
  <si>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</si>
  <si>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</si>
  <si>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</si>
  <si>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</si>
  <si>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</si>
  <si>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</si>
  <si>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</si>
  <si>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</si>
  <si>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</si>
  <si>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</si>
  <si>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</si>
  <si>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</si>
  <si>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</si>
  <si>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</si>
  <si>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</si>
  <si>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</si>
  <si>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</si>
  <si>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</si>
  <si>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</si>
  <si>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</si>
  <si>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</si>
  <si>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</si>
  <si>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</si>
  <si>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</si>
  <si>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</si>
  <si>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</si>
  <si>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</si>
  <si>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</si>
  <si>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</si>
  <si>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</si>
  <si>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</si>
  <si>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</si>
  <si>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</si>
  <si>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</si>
  <si>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</si>
  <si>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</si>
  <si>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</si>
  <si>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</si>
  <si>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</si>
  <si>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</si>
  <si>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</si>
  <si>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</si>
  <si>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라이젠7-6세대 9800X3D (그래니트 릿지) (멀티팩(정품))</t>
    <phoneticPr fontId="1" type="noConversion"/>
  </si>
  <si>
    <t>기존</t>
    <phoneticPr fontId="1" type="noConversion"/>
  </si>
  <si>
    <t>마이크로닉스 Classic II 1050W 80PLUS골드 풀모듈러 ATX3.1</t>
    <phoneticPr fontId="1" type="noConversion"/>
  </si>
  <si>
    <t>기존</t>
    <phoneticPr fontId="1" type="noConversion"/>
  </si>
  <si>
    <t>MSI PRO Z790-A WIFI</t>
    <phoneticPr fontId="1" type="noConversion"/>
  </si>
  <si>
    <t>13700K</t>
    <phoneticPr fontId="1" type="noConversion"/>
  </si>
  <si>
    <t>합계</t>
    <phoneticPr fontId="1" type="noConversion"/>
  </si>
  <si>
    <t>매  입</t>
    <phoneticPr fontId="1" type="noConversion"/>
  </si>
  <si>
    <t>청구금액-매입금</t>
    <phoneticPr fontId="1" type="noConversion"/>
  </si>
  <si>
    <t>기존 파워1000W</t>
    <phoneticPr fontId="1" type="noConversion"/>
  </si>
  <si>
    <t>정근옥</t>
    <phoneticPr fontId="1" type="noConversion"/>
  </si>
  <si>
    <t>010-6647-2435</t>
    <phoneticPr fontId="1" type="noConversion"/>
  </si>
  <si>
    <t>GIGABYTE X870 EAGLE WIFI7 제이씨현</t>
    <phoneticPr fontId="1" type="noConversion"/>
  </si>
  <si>
    <t>MSI 지포스 RTX 4080 SUPER 게이밍 X 슬림 D6X 16GB 트라이프로져3</t>
    <phoneticPr fontId="1" type="noConversion"/>
  </si>
  <si>
    <t>3RSYS Socoool RC1900 ARGB 솔더링 (블랙)</t>
    <phoneticPr fontId="1" type="noConversion"/>
  </si>
  <si>
    <t>램 4800 32기가 매입 지스킬 16x2</t>
    <phoneticPr fontId="1" type="noConversion"/>
  </si>
  <si>
    <t>모니터 2566X 판매완</t>
    <phoneticPr fontId="1" type="noConversion"/>
  </si>
  <si>
    <t>RTX3080 판매완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</si>
</sst>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b/>
      <sz val="12"/>
      <color rgb="FFFF000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1" xfId="0" applyBorder="1">
      <alignment vertical="center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/>
    </xf>
    <xf numFmtId="0" fontId="18" fillId="4" borderId="14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176" fontId="3" fillId="4" borderId="7" xfId="0" applyNumberFormat="1" applyFont="1" applyFill="1" applyBorder="1" applyAlignment="1">
      <alignment horizontal="center" vertical="center" wrapText="1"/>
    </xf>
    <xf numFmtId="176" fontId="3" fillId="4" borderId="0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6" fillId="2" borderId="2" xfId="0" applyNumberFormat="1" applyFont="1" applyFill="1" applyBorder="1" applyAlignment="1">
      <alignment horizontal="center" vertical="center"/>
    </xf>
    <xf numFmtId="176" fontId="16" fillId="2" borderId="14" xfId="0" applyNumberFormat="1" applyFont="1" applyFill="1" applyBorder="1" applyAlignment="1">
      <alignment horizontal="center" vertical="center"/>
    </xf>
    <xf numFmtId="176" fontId="16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7" fillId="12" borderId="2" xfId="0" applyFont="1" applyFill="1" applyBorder="1" applyAlignment="1">
      <alignment horizontal="center" vertical="center"/>
    </xf>
    <xf numFmtId="0" fontId="17" fillId="12" borderId="3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9"/>
  <sheetViews>
    <sheetView tabSelected="1" showWhiteSpace="0" view="pageLayout" topLeftCell="A34" zoomScaleNormal="100" zoomScaleSheetLayoutView="100" workbookViewId="0">
      <selection activeCell="C48" sqref="C48:D4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84</v>
      </c>
      <c r="C1" s="132" t="s">
        <v>69</v>
      </c>
      <c r="D1" s="133"/>
      <c r="E1" s="68"/>
      <c r="F1" s="69"/>
      <c r="G1" s="69"/>
      <c r="H1" s="70"/>
    </row>
    <row r="2" spans="1:9" ht="22.5" customHeight="1">
      <c r="A2" s="14" t="s">
        <v>34</v>
      </c>
      <c r="B2" s="15" t="s">
        <v>85</v>
      </c>
      <c r="C2" s="134"/>
      <c r="D2" s="135"/>
      <c r="E2" s="71"/>
      <c r="F2" s="72"/>
      <c r="G2" s="72"/>
      <c r="H2" s="73"/>
    </row>
    <row r="3" spans="1:9" ht="22.5" customHeight="1">
      <c r="A3" s="14" t="s">
        <v>35</v>
      </c>
      <c r="B3" s="16">
        <f ca="1">TODAY()</f>
        <v>45653</v>
      </c>
      <c r="C3" s="14" t="s">
        <v>36</v>
      </c>
      <c r="D3" s="17"/>
      <c r="E3" s="71"/>
      <c r="F3" s="72"/>
      <c r="G3" s="72"/>
      <c r="H3" s="73"/>
    </row>
    <row r="4" spans="1:9" ht="22.5" customHeight="1">
      <c r="A4" s="18" t="s">
        <v>33</v>
      </c>
      <c r="B4" s="136"/>
      <c r="C4" s="136"/>
      <c r="D4" s="137"/>
      <c r="E4" s="74"/>
      <c r="F4" s="75"/>
      <c r="G4" s="75"/>
      <c r="H4" s="76"/>
    </row>
    <row r="5" spans="1:9">
      <c r="A5" s="80" t="s">
        <v>0</v>
      </c>
      <c r="B5" s="81"/>
      <c r="C5" s="80" t="s">
        <v>5</v>
      </c>
      <c r="D5" s="81"/>
      <c r="E5" s="19" t="s">
        <v>1</v>
      </c>
      <c r="F5" s="19"/>
      <c r="G5" s="19"/>
      <c r="H5" s="19" t="s">
        <v>4</v>
      </c>
    </row>
    <row r="6" spans="1:9" ht="24" customHeight="1">
      <c r="A6" s="149" t="s">
        <v>70</v>
      </c>
      <c r="B6" s="150"/>
      <c r="C6" s="82" t="s">
        <v>74</v>
      </c>
      <c r="D6" s="83"/>
      <c r="E6" s="20" t="s">
        <v>6</v>
      </c>
      <c r="F6" s="21">
        <v>987000</v>
      </c>
      <c r="G6" s="20">
        <v>1</v>
      </c>
      <c r="H6" s="21">
        <f>F6*G6</f>
        <v>987000</v>
      </c>
      <c r="I6" s="1"/>
    </row>
    <row r="7" spans="1:9" ht="24" customHeight="1">
      <c r="A7" s="151"/>
      <c r="B7" s="152"/>
      <c r="C7" s="82" t="s">
        <v>88</v>
      </c>
      <c r="D7" s="83"/>
      <c r="E7" s="22" t="s">
        <v>11</v>
      </c>
      <c r="F7" s="21">
        <v>75000</v>
      </c>
      <c r="G7" s="20">
        <v>1</v>
      </c>
      <c r="H7" s="21">
        <f t="shared" ref="H7:H20" si="0">F7*G7</f>
        <v>75000</v>
      </c>
      <c r="I7" s="1"/>
    </row>
    <row r="8" spans="1:9" ht="25.5" customHeight="1">
      <c r="A8" s="151"/>
      <c r="B8" s="152"/>
      <c r="C8" s="84" t="s">
        <v>86</v>
      </c>
      <c r="D8" s="85"/>
      <c r="E8" s="20" t="s">
        <v>7</v>
      </c>
      <c r="F8" s="21">
        <v>330000</v>
      </c>
      <c r="G8" s="20">
        <v>1</v>
      </c>
      <c r="H8" s="21">
        <f t="shared" si="0"/>
        <v>330000</v>
      </c>
      <c r="I8" s="1"/>
    </row>
    <row r="9" spans="1:9" ht="37.5" customHeight="1">
      <c r="A9" s="151"/>
      <c r="B9" s="152"/>
      <c r="C9" s="82"/>
      <c r="D9" s="83"/>
      <c r="E9" s="20" t="s">
        <v>8</v>
      </c>
      <c r="F9" s="21"/>
      <c r="G9" s="20"/>
      <c r="H9" s="21">
        <f t="shared" si="0"/>
        <v>0</v>
      </c>
      <c r="I9" s="1"/>
    </row>
    <row r="10" spans="1:9" ht="24" customHeight="1">
      <c r="A10" s="151"/>
      <c r="B10" s="152"/>
      <c r="C10" s="82" t="s">
        <v>87</v>
      </c>
      <c r="D10" s="83"/>
      <c r="E10" s="20" t="s">
        <v>9</v>
      </c>
      <c r="F10" s="21">
        <v>1728000</v>
      </c>
      <c r="G10" s="20">
        <v>1</v>
      </c>
      <c r="H10" s="21">
        <f t="shared" si="0"/>
        <v>1728000</v>
      </c>
      <c r="I10" s="1"/>
    </row>
    <row r="11" spans="1:9" ht="24" customHeight="1">
      <c r="A11" s="151"/>
      <c r="B11" s="152"/>
      <c r="C11" s="145"/>
      <c r="D11" s="146"/>
      <c r="E11" s="20" t="s">
        <v>44</v>
      </c>
      <c r="F11" s="21"/>
      <c r="G11" s="20"/>
      <c r="H11" s="21">
        <f t="shared" si="0"/>
        <v>0</v>
      </c>
      <c r="I11" s="1"/>
    </row>
    <row r="12" spans="1:9" ht="24" customHeight="1">
      <c r="A12" s="151"/>
      <c r="B12" s="152"/>
      <c r="C12" s="147" t="s">
        <v>77</v>
      </c>
      <c r="D12" s="83"/>
      <c r="E12" s="20" t="s">
        <v>10</v>
      </c>
      <c r="F12" s="21"/>
      <c r="G12" s="20"/>
      <c r="H12" s="21">
        <f t="shared" si="0"/>
        <v>0</v>
      </c>
      <c r="I12" s="1"/>
    </row>
    <row r="13" spans="1:9" ht="31.5" customHeight="1">
      <c r="A13" s="151"/>
      <c r="B13" s="152"/>
      <c r="C13" s="121"/>
      <c r="D13" s="122"/>
      <c r="E13" s="20"/>
      <c r="F13" s="21"/>
      <c r="G13" s="20"/>
      <c r="H13" s="21">
        <f t="shared" si="0"/>
        <v>0</v>
      </c>
      <c r="I13" s="1"/>
    </row>
    <row r="14" spans="1:9" ht="29.25" customHeight="1">
      <c r="A14" s="151"/>
      <c r="B14" s="152"/>
      <c r="C14" s="121" t="s">
        <v>75</v>
      </c>
      <c r="D14" s="122"/>
      <c r="E14" s="20" t="s">
        <v>62</v>
      </c>
      <c r="F14" s="21"/>
      <c r="G14" s="20"/>
      <c r="H14" s="21">
        <f t="shared" si="0"/>
        <v>0</v>
      </c>
      <c r="I14" s="1"/>
    </row>
    <row r="15" spans="1:9" ht="24" customHeight="1">
      <c r="A15" s="151"/>
      <c r="B15" s="152"/>
      <c r="C15" s="121" t="s">
        <v>76</v>
      </c>
      <c r="D15" s="122"/>
      <c r="E15" s="20" t="s">
        <v>63</v>
      </c>
      <c r="F15" s="21">
        <v>207000</v>
      </c>
      <c r="G15" s="20">
        <v>1</v>
      </c>
      <c r="H15" s="21">
        <f t="shared" si="0"/>
        <v>207000</v>
      </c>
      <c r="I15" s="1"/>
    </row>
    <row r="16" spans="1:9" ht="24" customHeight="1">
      <c r="A16" s="151"/>
      <c r="B16" s="152"/>
      <c r="C16" s="141"/>
      <c r="D16" s="142"/>
      <c r="E16" s="20" t="s">
        <v>64</v>
      </c>
      <c r="F16" s="21"/>
      <c r="G16" s="20"/>
      <c r="H16" s="21">
        <f t="shared" si="0"/>
        <v>0</v>
      </c>
      <c r="I16" s="1"/>
    </row>
    <row r="17" spans="1:9">
      <c r="A17" s="151"/>
      <c r="B17" s="152"/>
      <c r="C17" s="148" t="s">
        <v>71</v>
      </c>
      <c r="D17" s="118"/>
      <c r="E17" s="23" t="s">
        <v>65</v>
      </c>
      <c r="F17" s="24">
        <v>80000</v>
      </c>
      <c r="G17" s="23">
        <v>1</v>
      </c>
      <c r="H17" s="21">
        <f t="shared" si="0"/>
        <v>80000</v>
      </c>
      <c r="I17" s="1"/>
    </row>
    <row r="18" spans="1:9">
      <c r="A18" s="151"/>
      <c r="B18" s="152"/>
      <c r="C18" s="117" t="s">
        <v>72</v>
      </c>
      <c r="D18" s="118"/>
      <c r="E18" s="23" t="s">
        <v>66</v>
      </c>
      <c r="F18" s="24"/>
      <c r="G18" s="23"/>
      <c r="H18" s="21">
        <f t="shared" si="0"/>
        <v>0</v>
      </c>
      <c r="I18" s="1"/>
    </row>
    <row r="19" spans="1:9">
      <c r="A19" s="151"/>
      <c r="B19" s="152"/>
      <c r="C19" s="143" t="s">
        <v>73</v>
      </c>
      <c r="D19" s="144"/>
      <c r="E19" s="20" t="s">
        <v>67</v>
      </c>
      <c r="F19" s="24"/>
      <c r="G19" s="23"/>
      <c r="H19" s="21">
        <f t="shared" si="0"/>
        <v>0</v>
      </c>
      <c r="I19" s="1"/>
    </row>
    <row r="20" spans="1:9">
      <c r="A20" s="151"/>
      <c r="B20" s="152"/>
      <c r="C20" s="139"/>
      <c r="D20" s="140"/>
      <c r="E20" s="23"/>
      <c r="F20" s="24"/>
      <c r="G20" s="23"/>
      <c r="H20" s="21">
        <f t="shared" si="0"/>
        <v>0</v>
      </c>
      <c r="I20" s="1"/>
    </row>
    <row r="21" spans="1:9" ht="12.75" customHeight="1">
      <c r="A21" s="111" t="s">
        <v>61</v>
      </c>
      <c r="B21" s="112"/>
      <c r="C21" s="138" t="s">
        <v>12</v>
      </c>
      <c r="D21" s="138"/>
      <c r="E21" s="109">
        <f>SUM(H6:H20)</f>
        <v>3407000</v>
      </c>
      <c r="F21" s="109"/>
      <c r="G21" s="25">
        <v>1</v>
      </c>
      <c r="H21" s="79" t="s">
        <v>14</v>
      </c>
      <c r="I21" s="1"/>
    </row>
    <row r="22" spans="1:9" ht="12.75" customHeight="1">
      <c r="A22" s="113"/>
      <c r="B22" s="114"/>
      <c r="C22" s="138"/>
      <c r="D22" s="138"/>
      <c r="E22" s="109">
        <f>E21*G21</f>
        <v>3407000</v>
      </c>
      <c r="F22" s="109"/>
      <c r="G22" s="109"/>
      <c r="H22" s="79"/>
      <c r="I22" s="1"/>
    </row>
    <row r="23" spans="1:9" ht="12.75" customHeight="1">
      <c r="A23" s="113"/>
      <c r="B23" s="114"/>
      <c r="C23" s="138"/>
      <c r="D23" s="138"/>
      <c r="E23" s="109"/>
      <c r="F23" s="109"/>
      <c r="G23" s="109"/>
      <c r="H23" s="79"/>
      <c r="I23" s="1"/>
    </row>
    <row r="24" spans="1:9" ht="17.25" customHeight="1">
      <c r="A24" s="113"/>
      <c r="B24" s="114"/>
      <c r="C24" s="119" t="s">
        <v>17</v>
      </c>
      <c r="D24" s="120"/>
      <c r="E24" s="26" t="s">
        <v>1</v>
      </c>
      <c r="F24" s="26" t="s">
        <v>2</v>
      </c>
      <c r="G24" s="26" t="s">
        <v>3</v>
      </c>
      <c r="H24" s="26"/>
      <c r="I24" s="1"/>
    </row>
    <row r="25" spans="1:9" ht="27" customHeight="1">
      <c r="A25" s="115"/>
      <c r="B25" s="116"/>
      <c r="C25" s="121"/>
      <c r="D25" s="122"/>
      <c r="E25" s="27"/>
      <c r="F25" s="21"/>
      <c r="G25" s="20"/>
      <c r="H25" s="21">
        <f>F25*G25</f>
        <v>0</v>
      </c>
      <c r="I25" s="1"/>
    </row>
    <row r="26" spans="1:9" ht="25.15" hidden="1" customHeight="1">
      <c r="A26" s="123" t="s">
        <v>68</v>
      </c>
      <c r="B26" s="124"/>
      <c r="C26" s="110"/>
      <c r="D26" s="110"/>
      <c r="E26" s="27"/>
      <c r="F26" s="21"/>
      <c r="G26" s="20"/>
      <c r="H26" s="21">
        <f>F26*G26</f>
        <v>0</v>
      </c>
      <c r="I26" s="1"/>
    </row>
    <row r="27" spans="1:9" hidden="1">
      <c r="A27" s="125"/>
      <c r="B27" s="126"/>
      <c r="C27" s="110"/>
      <c r="D27" s="110"/>
      <c r="E27" s="27"/>
      <c r="F27" s="21"/>
      <c r="G27" s="20"/>
      <c r="H27" s="21">
        <f t="shared" ref="H27:H33" si="1">F27*G27</f>
        <v>0</v>
      </c>
      <c r="I27" s="1"/>
    </row>
    <row r="28" spans="1:9" hidden="1">
      <c r="A28" s="125"/>
      <c r="B28" s="126"/>
      <c r="C28" s="110"/>
      <c r="D28" s="110"/>
      <c r="E28" s="27"/>
      <c r="F28" s="21"/>
      <c r="G28" s="20"/>
      <c r="H28" s="21">
        <f t="shared" si="1"/>
        <v>0</v>
      </c>
      <c r="I28" s="1"/>
    </row>
    <row r="29" spans="1:9" hidden="1">
      <c r="A29" s="125"/>
      <c r="B29" s="126"/>
      <c r="C29" s="110"/>
      <c r="D29" s="110"/>
      <c r="E29" s="27"/>
      <c r="F29" s="21"/>
      <c r="G29" s="20"/>
      <c r="H29" s="21">
        <f t="shared" si="1"/>
        <v>0</v>
      </c>
      <c r="I29" s="1"/>
    </row>
    <row r="30" spans="1:9" hidden="1">
      <c r="A30" s="125"/>
      <c r="B30" s="126"/>
      <c r="C30" s="110"/>
      <c r="D30" s="110"/>
      <c r="E30" s="27"/>
      <c r="F30" s="21"/>
      <c r="G30" s="20"/>
      <c r="H30" s="21">
        <f t="shared" si="1"/>
        <v>0</v>
      </c>
      <c r="I30" s="1"/>
    </row>
    <row r="31" spans="1:9" hidden="1">
      <c r="A31" s="125"/>
      <c r="B31" s="126"/>
      <c r="C31" s="110"/>
      <c r="D31" s="110"/>
      <c r="E31" s="28"/>
      <c r="F31" s="29"/>
      <c r="G31" s="30"/>
      <c r="H31" s="29">
        <f t="shared" si="1"/>
        <v>0</v>
      </c>
      <c r="I31" s="1"/>
    </row>
    <row r="32" spans="1:9" ht="16.5" hidden="1" customHeight="1">
      <c r="A32" s="125"/>
      <c r="B32" s="126"/>
      <c r="C32" s="129"/>
      <c r="D32" s="130"/>
      <c r="E32" s="27"/>
      <c r="F32" s="21"/>
      <c r="G32" s="20"/>
      <c r="H32" s="21">
        <f t="shared" si="1"/>
        <v>0</v>
      </c>
      <c r="I32" s="1"/>
    </row>
    <row r="33" spans="1:9" ht="16.5" hidden="1" customHeight="1">
      <c r="A33" s="127"/>
      <c r="B33" s="128"/>
      <c r="C33" s="129"/>
      <c r="D33" s="130"/>
      <c r="E33" s="27"/>
      <c r="F33" s="21"/>
      <c r="G33" s="20"/>
      <c r="H33" s="21">
        <f t="shared" si="1"/>
        <v>0</v>
      </c>
      <c r="I33" s="1"/>
    </row>
    <row r="34" spans="1:9" ht="13.5" customHeight="1">
      <c r="A34" s="58" t="s">
        <v>24</v>
      </c>
      <c r="B34" s="59"/>
      <c r="C34" s="10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102"/>
      <c r="E34" s="105">
        <f>SUM(H25:H33)</f>
        <v>0</v>
      </c>
      <c r="F34" s="106"/>
      <c r="G34" s="106"/>
      <c r="H34" s="77" t="s">
        <v>14</v>
      </c>
      <c r="I34" s="1"/>
    </row>
    <row r="35" spans="1:9" ht="14.25" customHeight="1">
      <c r="A35" s="60"/>
      <c r="B35" s="61"/>
      <c r="C35" s="103"/>
      <c r="D35" s="104"/>
      <c r="E35" s="107"/>
      <c r="F35" s="108"/>
      <c r="G35" s="108"/>
      <c r="H35" s="78"/>
      <c r="I35" s="1"/>
    </row>
    <row r="36" spans="1:9" ht="16.5" customHeight="1">
      <c r="A36" s="93" t="s">
        <v>27</v>
      </c>
      <c r="B36" s="94"/>
      <c r="C36" s="99" t="b">
        <f>IF(F38="카드+현금",Sheet3!C11,IF(F38="현금+카드",Sheet3!C4))</f>
        <v>0</v>
      </c>
      <c r="D36" s="100"/>
      <c r="E36" s="31" t="s">
        <v>4</v>
      </c>
      <c r="F36" s="88">
        <f>SUM(E22,E34)</f>
        <v>3407000</v>
      </c>
      <c r="G36" s="88"/>
      <c r="H36" s="32" t="s">
        <v>14</v>
      </c>
      <c r="I36" s="1"/>
    </row>
    <row r="37" spans="1:9" ht="16.5" customHeight="1">
      <c r="A37" s="93" t="s">
        <v>26</v>
      </c>
      <c r="B37" s="94"/>
      <c r="C37" s="97" t="b">
        <f>IF(F38="카드+현금",Sheet3!C9,IF(F38="현금+카드",Sheet3!C6))</f>
        <v>0</v>
      </c>
      <c r="D37" s="98"/>
      <c r="E37" s="31" t="s">
        <v>15</v>
      </c>
      <c r="F37" s="86">
        <f>F36*1.1-F36</f>
        <v>340700.00000000047</v>
      </c>
      <c r="G37" s="87"/>
      <c r="H37" s="33"/>
      <c r="I37" s="1"/>
    </row>
    <row r="38" spans="1:9" ht="17.25" customHeight="1">
      <c r="A38" s="93" t="s">
        <v>22</v>
      </c>
      <c r="B38" s="94"/>
      <c r="C38" s="62"/>
      <c r="D38" s="63"/>
      <c r="E38" s="31" t="s">
        <v>21</v>
      </c>
      <c r="F38" s="95" t="s">
        <v>59</v>
      </c>
      <c r="G38" s="96"/>
      <c r="H38" s="34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58" t="s">
        <v>23</v>
      </c>
      <c r="B39" s="59"/>
      <c r="C39" s="64">
        <f>SUM(C36:C37)-C38</f>
        <v>0</v>
      </c>
      <c r="D39" s="65"/>
      <c r="E39" s="35" t="s">
        <v>60</v>
      </c>
      <c r="F39" s="90">
        <v>52700</v>
      </c>
      <c r="G39" s="91"/>
      <c r="H39" s="92"/>
      <c r="I39" s="1"/>
    </row>
    <row r="40" spans="1:9" ht="20.25" customHeight="1">
      <c r="A40" s="60"/>
      <c r="B40" s="61"/>
      <c r="C40" s="66"/>
      <c r="D40" s="67"/>
      <c r="E40" s="36" t="s">
        <v>16</v>
      </c>
      <c r="F40" s="89">
        <f>IF(F38="현금(이체X)",F36,IF(F38="웹결제",ROUND(Sheet2!B7,-4),IF(F38="이체 및 현금영수증",F36+F36*10%,IF(F38="이체 및 세금계산서",F36+F36*10%,IF(F38="이체 및 세금계산서",F36+F36*10%,)))))-F39</f>
        <v>3695000</v>
      </c>
      <c r="G40" s="89"/>
      <c r="H40" s="37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31" t="s">
        <v>43</v>
      </c>
      <c r="G41" s="131"/>
      <c r="H41" s="6">
        <f>F40-(F37+F36)</f>
        <v>-52700.000000000466</v>
      </c>
      <c r="I41" s="1"/>
    </row>
    <row r="42" spans="1:9" ht="16.5" customHeight="1">
      <c r="A42" s="48"/>
      <c r="B42" s="49"/>
      <c r="C42" s="43" t="s">
        <v>81</v>
      </c>
      <c r="D42" s="44"/>
      <c r="E42" s="45"/>
      <c r="F42" s="41" t="s">
        <v>82</v>
      </c>
      <c r="G42" s="42"/>
      <c r="H42" s="42"/>
      <c r="I42" s="1"/>
    </row>
    <row r="43" spans="1:9">
      <c r="A43" s="50"/>
      <c r="B43" s="51"/>
      <c r="C43" s="54" t="s">
        <v>78</v>
      </c>
      <c r="D43" s="55"/>
      <c r="E43" s="39">
        <v>70000</v>
      </c>
      <c r="F43" s="46">
        <f>F40-E49</f>
        <v>2615000</v>
      </c>
      <c r="G43" s="47"/>
      <c r="H43" s="47"/>
      <c r="I43" s="1"/>
    </row>
    <row r="44" spans="1:9">
      <c r="A44" s="50"/>
      <c r="B44" s="51"/>
      <c r="C44" s="54" t="s">
        <v>83</v>
      </c>
      <c r="D44" s="55"/>
      <c r="E44" s="39">
        <v>30000</v>
      </c>
      <c r="F44" s="46"/>
      <c r="G44" s="47"/>
      <c r="H44" s="47"/>
      <c r="I44" s="1"/>
    </row>
    <row r="45" spans="1:9">
      <c r="A45" s="50"/>
      <c r="B45" s="51"/>
      <c r="C45" s="54" t="s">
        <v>79</v>
      </c>
      <c r="D45" s="55"/>
      <c r="E45" s="40">
        <v>250000</v>
      </c>
      <c r="F45" s="46"/>
      <c r="G45" s="47"/>
      <c r="H45" s="47"/>
      <c r="I45" s="1"/>
    </row>
    <row r="46" spans="1:9">
      <c r="A46" s="50"/>
      <c r="B46" s="51"/>
      <c r="C46" s="154" t="s">
        <v>90</v>
      </c>
      <c r="D46" s="155"/>
      <c r="E46" s="40">
        <v>300000</v>
      </c>
      <c r="F46" s="46"/>
      <c r="G46" s="47"/>
      <c r="H46" s="47"/>
      <c r="I46" s="1"/>
    </row>
    <row r="47" spans="1:9">
      <c r="A47" s="50"/>
      <c r="B47" s="51"/>
      <c r="C47" s="54" t="s">
        <v>89</v>
      </c>
      <c r="D47" s="55"/>
      <c r="E47" s="40">
        <v>80000</v>
      </c>
      <c r="F47" s="46"/>
      <c r="G47" s="47"/>
      <c r="H47" s="47"/>
      <c r="I47" s="1"/>
    </row>
    <row r="48" spans="1:9">
      <c r="A48" s="50"/>
      <c r="B48" s="51"/>
      <c r="C48" s="154" t="s">
        <v>91</v>
      </c>
      <c r="D48" s="155"/>
      <c r="E48" s="40">
        <v>350000</v>
      </c>
      <c r="F48" s="46"/>
      <c r="G48" s="47"/>
      <c r="H48" s="47"/>
    </row>
    <row r="49" spans="1:8">
      <c r="A49" s="52"/>
      <c r="B49" s="53"/>
      <c r="C49" s="56" t="s">
        <v>80</v>
      </c>
      <c r="D49" s="57"/>
      <c r="E49" s="38">
        <f>SUM(E43:E48)</f>
        <v>1080000</v>
      </c>
      <c r="F49" s="46"/>
      <c r="G49" s="47"/>
      <c r="H49" s="47"/>
    </row>
  </sheetData>
  <sheetProtection formatCells="0" selectLockedCells="1" selectUnlockedCells="1"/>
  <mergeCells count="66"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A6:B20"/>
    <mergeCell ref="A21:B25"/>
    <mergeCell ref="C18:D18"/>
    <mergeCell ref="C26:D26"/>
    <mergeCell ref="C27:D27"/>
    <mergeCell ref="C24:D24"/>
    <mergeCell ref="C25:D25"/>
    <mergeCell ref="A26:B33"/>
    <mergeCell ref="C33:D33"/>
    <mergeCell ref="C32:D32"/>
    <mergeCell ref="C31:D31"/>
    <mergeCell ref="E21:F21"/>
    <mergeCell ref="E22:G23"/>
    <mergeCell ref="C28:D28"/>
    <mergeCell ref="C29:D29"/>
    <mergeCell ref="C30:D30"/>
    <mergeCell ref="A34:B35"/>
    <mergeCell ref="A36:B36"/>
    <mergeCell ref="A37:B37"/>
    <mergeCell ref="F38:G38"/>
    <mergeCell ref="C37:D37"/>
    <mergeCell ref="C36:D36"/>
    <mergeCell ref="C34:D35"/>
    <mergeCell ref="E34:G35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F42:H42"/>
    <mergeCell ref="C42:E42"/>
    <mergeCell ref="F43:H49"/>
    <mergeCell ref="A42:B49"/>
    <mergeCell ref="C43:D43"/>
    <mergeCell ref="C44:D44"/>
    <mergeCell ref="C45:D45"/>
    <mergeCell ref="C48:D48"/>
    <mergeCell ref="C49:D49"/>
    <mergeCell ref="C46:D46"/>
    <mergeCell ref="C47:D4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53" t="s">
        <v>54</v>
      </c>
      <c r="B3" s="153"/>
      <c r="C3" s="153"/>
      <c r="E3" t="s">
        <v>47</v>
      </c>
      <c r="F3">
        <f>Sheet1!F36</f>
        <v>3407000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3197700.0000000005</v>
      </c>
      <c r="D6" t="s">
        <v>50</v>
      </c>
    </row>
    <row r="8" spans="1:7">
      <c r="A8" s="153" t="s">
        <v>55</v>
      </c>
      <c r="B8" s="153"/>
      <c r="C8" s="153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3407000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3407000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3407000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2024-12-01T08:10:19Z</cp:lastPrinted>
  <dcterms:created xsi:type="dcterms:W3CDTF">2019-03-28T03:58:09Z</dcterms:created>
  <dcterms:modified xsi:type="dcterms:W3CDTF">2024-12-27T08:58:52Z</dcterms:modified>
</cp:coreProperties>
</file>