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8F695BB-4746-4207-A1B0-0746B90E652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<sst xmlns="http://schemas.openxmlformats.org/spreadsheetml/2006/main" count="81" uniqueCount="71">
  <si>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</si>
  <si>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</si>
  <si>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</si>
  <si>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</si>
  <si>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</si>
  <si>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</si>
  <si>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</si>
  <si>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</si>
  <si>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</si>
  <si>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</si>
  <si>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</si>
  <si>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</si>
  <si>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</si>
  <si>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</si>
  <si>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</si>
  <si>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</si>
  <si>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</si>
  <si>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</si>
  <si>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</si>
  <si>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</si>
  <si>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</si>
  <si>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</si>
  <si>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</si>
  <si>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</si>
  <si>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</si>
  <si>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</si>
  <si>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</si>
  <si>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</si>
  <si>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</si>
  <si>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</si>
  <si>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</si>
  <si>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</si>
  <si>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</si>
  <si>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</si>
  <si>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</si>
  <si>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</si>
  <si>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</si>
  <si>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</si>
  <si>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</si>
  <si>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</si>
  <si>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 xml:space="preserve">고객성명(회사명): 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</si>
  <si>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</si>
  <si>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</si>
  <si>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</si>
  <si>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</si>
  <si>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</si>
  <si>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</si>
  <si>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</si>
  <si>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</si>
  <si>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</si>
  <si>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</si>
  <si>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</si>
  <si>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</si>
  <si>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</si>
  <si>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</si>
  <si>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견적일자: 2020년  7월 5    일</t>
    <phoneticPr fontId="1" type="noConversion"/>
  </si>
  <si>
    <t>인텔 펜티엄 골드 G5420 (커피레이크-R)(정품)</t>
    <phoneticPr fontId="1" type="noConversion"/>
  </si>
  <si>
    <t>COLORFUL H310M-E PRO V20 STCOM</t>
    <phoneticPr fontId="1" type="noConversion"/>
  </si>
  <si>
    <t>삼성전자 DDR4 8G PC4-21300(정품)</t>
    <phoneticPr fontId="1" type="noConversion"/>
  </si>
  <si>
    <t>인텔 UHD 630내장그래픽</t>
    <phoneticPr fontId="1" type="noConversion"/>
  </si>
  <si>
    <t>Western Digital WD BLUE 7200/64M 1TB</t>
    <phoneticPr fontId="1" type="noConversion"/>
  </si>
  <si>
    <t xml:space="preserve"> Crucial BX500 대원CTS(120GB)</t>
    <phoneticPr fontId="1" type="noConversion"/>
  </si>
  <si>
    <t>마이크로닉스 프론티어H300 미니 (화이트)</t>
    <phoneticPr fontId="1" type="noConversion"/>
  </si>
  <si>
    <t>500W</t>
    <phoneticPr fontId="1" type="noConversion"/>
  </si>
  <si>
    <t>에이데이타 DS-U70 우드</t>
    <phoneticPr fontId="1" type="noConversion"/>
  </si>
  <si>
    <t>사무용 합본키보드SET 서비스</t>
    <phoneticPr fontId="1" type="noConversion"/>
  </si>
  <si>
    <t>//</t>
    <phoneticPr fontId="1" type="noConversion"/>
  </si>
  <si>
    <t>게이밍장패드 서비스</t>
    <phoneticPr fontId="1" type="noConversion"/>
  </si>
  <si>
    <t>전화번호: 010 6253 9484</t>
    <phoneticPr fontId="1" type="noConversion"/>
  </si>
  <si>
    <t>LG전자 24MK400H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</si>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</sst>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/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40</v>
      </c>
      <c r="B1" s="39" t="s">
        <v>27</v>
      </c>
      <c r="C1" s="46"/>
      <c r="D1" s="47"/>
      <c r="E1" s="47"/>
      <c r="F1" s="48"/>
    </row>
    <row r="2" spans="1:7" ht="22.5" customHeight="1">
      <c r="A2" s="13" t="s">
        <v>68</v>
      </c>
      <c r="B2" s="40"/>
      <c r="C2" s="49"/>
      <c r="D2" s="50"/>
      <c r="E2" s="50"/>
      <c r="F2" s="51"/>
    </row>
    <row r="3" spans="1:7" ht="22.5" customHeight="1">
      <c r="A3" s="13" t="s">
        <v>55</v>
      </c>
      <c r="B3" s="13" t="s">
        <v>41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4" t="s">
        <v>56</v>
      </c>
      <c r="C6" s="3" t="s">
        <v>6</v>
      </c>
      <c r="D6" s="8">
        <v>80000</v>
      </c>
      <c r="E6" s="3">
        <v>1</v>
      </c>
      <c r="F6" s="8">
        <f>D6*E6</f>
        <v>80000</v>
      </c>
      <c r="G6" s="2"/>
    </row>
    <row r="7" spans="1:7" ht="24" customHeight="1">
      <c r="A7" s="44"/>
      <c r="B7" s="14" t="s">
        <v>57</v>
      </c>
      <c r="C7" s="3" t="s">
        <v>7</v>
      </c>
      <c r="D7" s="8">
        <v>64000</v>
      </c>
      <c r="E7" s="3">
        <v>1</v>
      </c>
      <c r="F7" s="8">
        <f t="shared" ref="F7:F20" si="0">D7*E7</f>
        <v>64000</v>
      </c>
      <c r="G7" s="2"/>
    </row>
    <row r="8" spans="1:7">
      <c r="A8" s="44"/>
      <c r="B8" s="14" t="s">
        <v>58</v>
      </c>
      <c r="C8" s="3" t="s">
        <v>8</v>
      </c>
      <c r="D8" s="8">
        <v>40000</v>
      </c>
      <c r="E8" s="3">
        <v>1</v>
      </c>
      <c r="F8" s="8">
        <f t="shared" si="0"/>
        <v>40000</v>
      </c>
      <c r="G8" s="2"/>
    </row>
    <row r="9" spans="1:7">
      <c r="A9" s="44"/>
      <c r="B9" s="14" t="s">
        <v>59</v>
      </c>
      <c r="C9" s="3" t="s">
        <v>9</v>
      </c>
      <c r="D9" s="8">
        <v>0</v>
      </c>
      <c r="E9" s="3"/>
      <c r="F9" s="8">
        <f t="shared" si="0"/>
        <v>0</v>
      </c>
      <c r="G9" s="2"/>
    </row>
    <row r="10" spans="1:7" ht="24" customHeight="1">
      <c r="A10" s="44"/>
      <c r="B10" s="14" t="s">
        <v>61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4"/>
      <c r="B11" s="14" t="s">
        <v>60</v>
      </c>
      <c r="C11" s="3" t="s">
        <v>11</v>
      </c>
      <c r="D11" s="8">
        <v>60000</v>
      </c>
      <c r="E11" s="3">
        <v>1</v>
      </c>
      <c r="F11" s="8">
        <f t="shared" si="0"/>
        <v>60000</v>
      </c>
      <c r="G11" s="2"/>
    </row>
    <row r="12" spans="1:7" ht="24" customHeight="1">
      <c r="A12" s="44"/>
      <c r="B12" s="14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26000</v>
      </c>
      <c r="E13" s="3">
        <v>1</v>
      </c>
      <c r="F13" s="8">
        <f t="shared" si="0"/>
        <v>26000</v>
      </c>
      <c r="G13" s="2"/>
    </row>
    <row r="14" spans="1:7">
      <c r="A14" s="44"/>
      <c r="B14" s="11" t="s">
        <v>63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4"/>
      <c r="B15" s="11" t="s">
        <v>39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9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3">
        <f>SUM(F6:F20)</f>
        <v>410000</v>
      </c>
      <c r="D21" s="63"/>
      <c r="E21" s="12">
        <v>1</v>
      </c>
      <c r="F21" s="57" t="s">
        <v>20</v>
      </c>
      <c r="G21" s="2"/>
    </row>
    <row r="22" spans="1:7" ht="12.75" customHeight="1" thickBot="1">
      <c r="A22" s="44"/>
      <c r="B22" s="37"/>
      <c r="C22" s="63">
        <f>C21*E21</f>
        <v>410000</v>
      </c>
      <c r="D22" s="63"/>
      <c r="E22" s="63"/>
      <c r="F22" s="58"/>
      <c r="G22" s="2"/>
    </row>
    <row r="23" spans="1:7" ht="12.75" customHeight="1" thickBot="1">
      <c r="A23" s="44"/>
      <c r="B23" s="38"/>
      <c r="C23" s="63"/>
      <c r="D23" s="63"/>
      <c r="E23" s="6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69</v>
      </c>
      <c r="C25" s="7" t="s">
        <v>21</v>
      </c>
      <c r="D25" s="8">
        <v>150000</v>
      </c>
      <c r="E25" s="3">
        <v>1</v>
      </c>
      <c r="F25" s="8">
        <f>D25*E25</f>
        <v>150000</v>
      </c>
      <c r="G25" s="2"/>
    </row>
    <row r="26" spans="1:7">
      <c r="A26" s="17"/>
      <c r="B26" s="11" t="s">
        <v>65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18"/>
      <c r="B27" s="11" t="s">
        <v>66</v>
      </c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 t="s">
        <v>67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 t="s">
        <v>64</v>
      </c>
      <c r="C30" s="7" t="s">
        <v>31</v>
      </c>
      <c r="D30" s="8">
        <v>15000</v>
      </c>
      <c r="E30" s="3">
        <v>1</v>
      </c>
      <c r="F30" s="8">
        <f t="shared" si="1"/>
        <v>15000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49</v>
      </c>
      <c r="B34" s="41" t="s">
        <v>52</v>
      </c>
      <c r="C34" s="62">
        <f>SUM(F25:F33)</f>
        <v>165000</v>
      </c>
      <c r="D34" s="62"/>
      <c r="E34" s="64"/>
      <c r="F34" s="55" t="s">
        <v>20</v>
      </c>
      <c r="G34" s="2"/>
    </row>
    <row r="35" spans="1:7" ht="14.25" customHeight="1">
      <c r="A35" s="31"/>
      <c r="B35" s="42"/>
      <c r="C35" s="65"/>
      <c r="D35" s="65"/>
      <c r="E35" s="60"/>
      <c r="F35" s="56"/>
      <c r="G35" s="2"/>
    </row>
    <row r="36" spans="1:7" ht="16.5" customHeight="1">
      <c r="A36" s="22" t="s">
        <v>53</v>
      </c>
      <c r="B36" s="23"/>
      <c r="C36" s="20" t="s">
        <v>4</v>
      </c>
      <c r="D36" s="62">
        <f>SUM(C22,C34)</f>
        <v>575000</v>
      </c>
      <c r="E36" s="62"/>
      <c r="F36" s="21" t="s">
        <v>20</v>
      </c>
      <c r="G36" s="2"/>
    </row>
    <row r="37" spans="1:7" ht="16.5" customHeight="1">
      <c r="A37" s="22" t="s">
        <v>54</v>
      </c>
      <c r="B37" s="27" t="b">
        <f>IF(D38="카드+현금",ROUND(Sheet2!B4,-4))</f>
        <v>0</v>
      </c>
      <c r="C37" s="20" t="s">
        <v>22</v>
      </c>
      <c r="D37" s="60">
        <f>D36*1.1-D36</f>
        <v>57500</v>
      </c>
      <c r="E37" s="61"/>
      <c r="F37" s="24"/>
      <c r="G37" s="2"/>
    </row>
    <row r="38" spans="1:7" ht="17.25" customHeight="1">
      <c r="A38" s="22" t="s">
        <v>47</v>
      </c>
      <c r="B38" s="23"/>
      <c r="C38" s="20" t="s">
        <v>45</v>
      </c>
      <c r="D38" s="64" t="s">
        <v>70</v>
      </c>
      <c r="E38" s="66"/>
      <c r="F38" s="25"/>
      <c r="G38" s="2"/>
    </row>
    <row r="39" spans="1:7" ht="17.25" customHeight="1">
      <c r="A39" s="29" t="s">
        <v>48</v>
      </c>
      <c r="B39" s="32">
        <f>SUM(B36:B37)-B38</f>
        <v>0</v>
      </c>
      <c r="C39" s="20" t="s">
        <v>47</v>
      </c>
      <c r="D39" s="62"/>
      <c r="E39" s="62"/>
      <c r="F39" s="62"/>
      <c r="G39" s="2"/>
    </row>
    <row r="40" spans="1:7" ht="16.5" customHeight="1">
      <c r="A40" s="29"/>
      <c r="B40" s="33"/>
      <c r="C40" s="20" t="s">
        <v>23</v>
      </c>
      <c r="D40" s="62">
        <f>IF(D38="현금(이체X)",D36,IF(D38="카드",D36+D36*10%,IF(D38="이체 및 현금영수증",D36+D36*10%,IF(D38="이체 및 세금계산서",D36+D36*10%,IF(D38="이체 및 세금계산서",D36+D36*10%,)))))-D39</f>
        <v>632500</v>
      </c>
      <c r="E40" s="62"/>
      <c r="F40" s="26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46</v>
      </c>
      <c r="B1" t="s">
        <v>26</v>
      </c>
    </row>
    <row r="2" spans="1:2">
      <c r="A2" t="s">
        <v>42</v>
      </c>
      <c r="B2" t="s">
        <v>20</v>
      </c>
    </row>
    <row r="3" spans="1:2">
      <c r="A3" t="s">
        <v>43</v>
      </c>
      <c r="B3" t="s">
        <v>51</v>
      </c>
    </row>
    <row r="4" spans="1:2">
      <c r="A4" t="s">
        <v>44</v>
      </c>
      <c r="B4" s="28">
        <f>Sheet1!D36-(Sheet1!B36/1.1)</f>
        <v>575000</v>
      </c>
    </row>
    <row r="5" spans="1:2">
      <c r="A5" t="s">
        <v>50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2020-07-05T04:55:13Z</cp:lastPrinted>
  <dcterms:created xsi:type="dcterms:W3CDTF">2019-03-28T03:58:09Z</dcterms:created>
  <dcterms:modified xsi:type="dcterms:W3CDTF">2020-07-05T04:55:41Z</dcterms:modified>
</cp:coreProperties>
</file>