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xr:revisionPtr revIDLastSave="0" documentId="13_ncr:1_{A05AD00A-1EEC-486C-87E9-84E21CF00697}" xr6:coauthVersionLast="46" xr6:coauthVersionMax="46" xr10:uidLastSave="{00000000-0000-0000-0000-000000000000}"/>
  <bookViews>
    <workbookView xWindow="13545" yWindow="3135" windowWidth="13305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H39" i="1"/>
  <c r="B3" i="1"/>
  <c r="H18" i="1" l="1"/>
  <c r="H19" i="1"/>
  <c r="H32" i="1" l="1"/>
  <c r="C33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/>
  <c r="C36" i="1"/>
  <c r="C38" i="1" s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<sst xmlns="http://schemas.openxmlformats.org/spreadsheetml/2006/main" count="87" uniqueCount="79">
  <si>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</si>
  <si>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</si>
  <si>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</si>
  <si>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</si>
  <si>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</si>
  <si>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</si>
  <si>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</si>
  <si>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</si>
  <si>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</si>
  <si>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</si>
  <si>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</si>
  <si>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</si>
  <si>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카드</t>
    <phoneticPr fontId="1" type="noConversion"/>
  </si>
  <si>
    <t>이체 및 현금영수증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</si>
  <si>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</si>
  <si>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</si>
  <si>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</si>
  <si>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</si>
  <si>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</si>
  <si>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</si>
  <si>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</si>
  <si>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</si>
  <si>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</si>
  <si>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</si>
  <si>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</si>
  <si>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</si>
  <si>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</si>
  <si>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</si>
  <si>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</si>
  <si>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</si>
  <si>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</si>
  <si>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</si>
  <si>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</si>
  <si>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</si>
  <si>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</si>
  <si>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</si>
  <si>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</si>
  <si>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</si>
  <si>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</si>
  <si>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</si>
  <si>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</si>
  <si>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</si>
  <si>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</si>
  <si>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</si>
  <si>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</si>
  <si>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</si>
  <si>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</si>
  <si>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</si>
  <si>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</si>
  <si>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</si>
  <si>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CORSAIR iCUE H150i ELITE CAPELLIX</t>
    <phoneticPr fontId="1" type="noConversion"/>
  </si>
  <si>
    <t>GIGABYTE Z590 VISION G</t>
    <phoneticPr fontId="1" type="noConversion"/>
  </si>
  <si>
    <r>
      <t>1.我</t>
    </r>
    <r>
      <rPr>
        <sz val="8"/>
        <color theme="1"/>
        <rFont val="새굴림"/>
        <family val="3"/>
        <charset val="134"/>
      </rPr>
      <t>们通知您</t>
    </r>
    <r>
      <rPr>
        <sz val="8"/>
        <color theme="1"/>
        <rFont val="맑은 고딕"/>
        <family val="3"/>
        <charset val="129"/>
        <scheme val="minor"/>
      </rPr>
      <t>，</t>
    </r>
    <r>
      <rPr>
        <sz val="8"/>
        <color theme="1"/>
        <rFont val="새굴림"/>
        <family val="3"/>
        <charset val="134"/>
      </rPr>
      <t>购买此</t>
    </r>
    <r>
      <rPr>
        <sz val="8"/>
        <color theme="1"/>
        <rFont val="맑은 고딕"/>
        <family val="3"/>
        <charset val="129"/>
        <scheme val="minor"/>
      </rPr>
      <t>PC后不到一年免</t>
    </r>
    <r>
      <rPr>
        <sz val="8"/>
        <color theme="1"/>
        <rFont val="새굴림"/>
        <family val="3"/>
        <charset val="134"/>
      </rPr>
      <t>费提供</t>
    </r>
    <r>
      <rPr>
        <sz val="8"/>
        <color theme="1"/>
        <rFont val="맑은 고딕"/>
        <family val="3"/>
        <charset val="129"/>
        <scheme val="minor"/>
      </rPr>
      <t>A / S，</t>
    </r>
    <r>
      <rPr>
        <sz val="8"/>
        <color theme="1"/>
        <rFont val="새굴림"/>
        <family val="3"/>
        <charset val="134"/>
      </rPr>
      <t>并且一年后发生的维修费用由每个部件支付或免费</t>
    </r>
    <r>
      <rPr>
        <sz val="8"/>
        <color theme="1"/>
        <rFont val="맑은 고딕"/>
        <family val="3"/>
        <charset val="129"/>
        <scheme val="minor"/>
      </rPr>
      <t>。
2.</t>
    </r>
    <r>
      <rPr>
        <sz val="8"/>
        <color theme="1"/>
        <rFont val="새굴림"/>
        <family val="3"/>
        <charset val="134"/>
      </rPr>
      <t>对于</t>
    </r>
    <r>
      <rPr>
        <sz val="8"/>
        <color theme="1"/>
        <rFont val="맑은 고딕"/>
        <family val="3"/>
        <charset val="129"/>
        <scheme val="minor"/>
      </rPr>
      <t>A / S，客</t>
    </r>
    <r>
      <rPr>
        <sz val="8"/>
        <color theme="1"/>
        <rFont val="새굴림"/>
        <family val="3"/>
        <charset val="134"/>
      </rPr>
      <t>户原则上要去商店</t>
    </r>
    <r>
      <rPr>
        <sz val="8"/>
        <color theme="1"/>
        <rFont val="맑은 고딕"/>
        <family val="3"/>
        <charset val="129"/>
        <scheme val="minor"/>
      </rPr>
      <t>。
3.根据我</t>
    </r>
    <r>
      <rPr>
        <sz val="8"/>
        <color theme="1"/>
        <rFont val="새굴림"/>
        <family val="3"/>
        <charset val="134"/>
      </rPr>
      <t>们的</t>
    </r>
    <r>
      <rPr>
        <sz val="8"/>
        <color theme="1"/>
        <rFont val="맑은 고딕"/>
        <family val="3"/>
        <charset val="129"/>
        <scheme val="minor"/>
      </rPr>
      <t>A / S</t>
    </r>
    <r>
      <rPr>
        <sz val="8"/>
        <color theme="1"/>
        <rFont val="새굴림"/>
        <family val="3"/>
        <charset val="134"/>
      </rPr>
      <t>标准</t>
    </r>
    <r>
      <rPr>
        <sz val="8"/>
        <color theme="1"/>
        <rFont val="맑은 고딕"/>
        <family val="3"/>
        <charset val="129"/>
        <scheme val="minor"/>
      </rPr>
      <t>，即使在免</t>
    </r>
    <r>
      <rPr>
        <sz val="8"/>
        <color theme="1"/>
        <rFont val="새굴림"/>
        <family val="3"/>
        <charset val="134"/>
      </rPr>
      <t>费保修期内</t>
    </r>
    <r>
      <rPr>
        <sz val="8"/>
        <color theme="1"/>
        <rFont val="맑은 고딕"/>
        <family val="3"/>
        <charset val="129"/>
        <scheme val="minor"/>
      </rPr>
      <t>，由于病毒感染，S / W</t>
    </r>
    <r>
      <rPr>
        <sz val="8"/>
        <color theme="1"/>
        <rFont val="새굴림"/>
        <family val="3"/>
        <charset val="134"/>
      </rPr>
      <t>问题</t>
    </r>
    <r>
      <rPr>
        <sz val="8"/>
        <color theme="1"/>
        <rFont val="맑은 고딕"/>
        <family val="3"/>
        <charset val="129"/>
        <scheme val="minor"/>
      </rPr>
      <t>，自然灾害或因客</t>
    </r>
    <r>
      <rPr>
        <sz val="8"/>
        <color theme="1"/>
        <rFont val="새굴림"/>
        <family val="3"/>
        <charset val="134"/>
      </rPr>
      <t>户缺乏经验而造成的物理损坏所造成的</t>
    </r>
    <r>
      <rPr>
        <sz val="8"/>
        <color theme="1"/>
        <rFont val="맑은 고딕"/>
        <family val="3"/>
        <charset val="129"/>
        <scheme val="minor"/>
      </rPr>
      <t>A / S</t>
    </r>
    <r>
      <rPr>
        <sz val="8"/>
        <color theme="1"/>
        <rFont val="새굴림"/>
        <family val="3"/>
        <charset val="134"/>
      </rPr>
      <t>费用也将是免费的</t>
    </r>
    <r>
      <rPr>
        <sz val="8"/>
        <color theme="1"/>
        <rFont val="맑은 고딕"/>
        <family val="3"/>
        <charset val="129"/>
        <scheme val="minor"/>
      </rPr>
      <t>。
4.不能保</t>
    </r>
    <r>
      <rPr>
        <sz val="8"/>
        <color theme="1"/>
        <rFont val="새굴림"/>
        <family val="3"/>
        <charset val="134"/>
      </rPr>
      <t>证</t>
    </r>
    <r>
      <rPr>
        <sz val="8"/>
        <color theme="1"/>
        <rFont val="맑은 고딕"/>
        <family val="3"/>
        <charset val="129"/>
        <scheme val="minor"/>
      </rPr>
      <t>HDD中存</t>
    </r>
    <r>
      <rPr>
        <sz val="8"/>
        <color theme="1"/>
        <rFont val="새굴림"/>
        <family val="3"/>
        <charset val="134"/>
      </rPr>
      <t>储的数据</t>
    </r>
    <r>
      <rPr>
        <sz val="8"/>
        <color theme="1"/>
        <rFont val="맑은 고딕"/>
        <family val="3"/>
        <charset val="129"/>
        <scheme val="minor"/>
      </rPr>
      <t>。</t>
    </r>
    <r>
      <rPr>
        <sz val="8"/>
        <color theme="1"/>
        <rFont val="새굴림"/>
        <family val="3"/>
        <charset val="134"/>
      </rPr>
      <t>请始终备份重要数据</t>
    </r>
    <r>
      <rPr>
        <sz val="8"/>
        <color theme="1"/>
        <rFont val="맑은 고딕"/>
        <family val="3"/>
        <charset val="129"/>
        <scheme val="minor"/>
      </rPr>
      <t>。
5.客</t>
    </r>
    <r>
      <rPr>
        <sz val="8"/>
        <color theme="1"/>
        <rFont val="새굴림"/>
        <family val="3"/>
        <charset val="134"/>
      </rPr>
      <t>户要求非法复制</t>
    </r>
    <r>
      <rPr>
        <sz val="8"/>
        <color theme="1"/>
        <rFont val="맑은 고딕"/>
        <family val="3"/>
        <charset val="129"/>
        <scheme val="minor"/>
      </rPr>
      <t>S / W的行</t>
    </r>
    <r>
      <rPr>
        <sz val="8"/>
        <color theme="1"/>
        <rFont val="새굴림"/>
        <family val="3"/>
        <charset val="134"/>
      </rPr>
      <t>为违反了</t>
    </r>
    <r>
      <rPr>
        <sz val="8"/>
        <color theme="1"/>
        <rFont val="맑은 고딕"/>
        <family val="3"/>
        <charset val="129"/>
        <scheme val="minor"/>
      </rPr>
      <t>《版</t>
    </r>
    <r>
      <rPr>
        <sz val="8"/>
        <color theme="1"/>
        <rFont val="새굴림"/>
        <family val="3"/>
        <charset val="134"/>
      </rPr>
      <t>权保护法</t>
    </r>
    <r>
      <rPr>
        <sz val="8"/>
        <color theme="1"/>
        <rFont val="맑은 고딕"/>
        <family val="3"/>
        <charset val="129"/>
        <scheme val="minor"/>
      </rPr>
      <t>》。
6.</t>
    </r>
    <r>
      <rPr>
        <sz val="8"/>
        <color theme="1"/>
        <rFont val="새굴림"/>
        <family val="3"/>
        <charset val="134"/>
      </rPr>
      <t>买方将使用正版软件</t>
    </r>
    <r>
      <rPr>
        <sz val="8"/>
        <color theme="1"/>
        <rFont val="맑은 고딕"/>
        <family val="3"/>
        <charset val="129"/>
        <scheme val="minor"/>
      </rPr>
      <t>，</t>
    </r>
    <r>
      <rPr>
        <sz val="8"/>
        <color theme="1"/>
        <rFont val="새굴림"/>
        <family val="3"/>
        <charset val="134"/>
      </rPr>
      <t>并确认其中不包括非法复制的软件</t>
    </r>
    <r>
      <rPr>
        <sz val="8"/>
        <color theme="1"/>
        <rFont val="맑은 고딕"/>
        <family val="3"/>
        <charset val="129"/>
        <scheme val="minor"/>
      </rPr>
      <t>，</t>
    </r>
    <r>
      <rPr>
        <sz val="8"/>
        <color theme="1"/>
        <rFont val="새굴림"/>
        <family val="3"/>
        <charset val="134"/>
      </rPr>
      <t>并且无论如何</t>
    </r>
    <r>
      <rPr>
        <sz val="8"/>
        <color theme="1"/>
        <rFont val="맑은 고딕"/>
        <family val="3"/>
        <charset val="129"/>
        <scheme val="minor"/>
      </rPr>
      <t>，</t>
    </r>
    <r>
      <rPr>
        <sz val="8"/>
        <color theme="1"/>
        <rFont val="새굴림"/>
        <family val="3"/>
        <charset val="134"/>
      </rPr>
      <t>对于买方使用的系统中的所有非法复制的软件</t>
    </r>
    <r>
      <rPr>
        <sz val="8"/>
        <color theme="1"/>
        <rFont val="맑은 고딕"/>
        <family val="3"/>
        <charset val="129"/>
        <scheme val="minor"/>
      </rPr>
      <t>，无</t>
    </r>
    <r>
      <rPr>
        <sz val="8"/>
        <color theme="1"/>
        <rFont val="새굴림"/>
        <family val="3"/>
        <charset val="134"/>
      </rPr>
      <t>论如何</t>
    </r>
    <r>
      <rPr>
        <sz val="8"/>
        <color theme="1"/>
        <rFont val="맑은 고딕"/>
        <family val="3"/>
        <charset val="129"/>
        <scheme val="minor"/>
      </rPr>
      <t>，都是民事/刑事的。</t>
    </r>
    <r>
      <rPr>
        <sz val="8"/>
        <color theme="1"/>
        <rFont val="새굴림"/>
        <family val="3"/>
        <charset val="134"/>
      </rPr>
      <t>购买者应承担全部责任</t>
    </r>
    <r>
      <rPr>
        <sz val="8"/>
        <color theme="1"/>
        <rFont val="맑은 고딕"/>
        <family val="3"/>
        <charset val="129"/>
        <scheme val="minor"/>
      </rPr>
      <t>。</t>
    </r>
    <phoneticPr fontId="1" type="noConversion"/>
  </si>
  <si>
    <t>Intel Core i9-10th Gen 10900K（Comet Lake S）（正版）</t>
    <phoneticPr fontId="1" type="noConversion"/>
  </si>
  <si>
    <t>G.SKILL DDR4-3200 CL16 TRIDENT Z ROYAL金色包装（16GB（8Gx2））</t>
    <phoneticPr fontId="1" type="noConversion"/>
  </si>
  <si>
    <t>微星GeForce RTX 3080 Supreme X D6X 10GB Trifrozer 2S</t>
    <phoneticPr fontId="1" type="noConversion"/>
  </si>
  <si>
    <r>
      <t>Micronics Classic II 1050W 80PLUS GOLD 230V EU完整模</t>
    </r>
    <r>
      <rPr>
        <sz val="9"/>
        <color theme="1"/>
        <rFont val="새굴림"/>
        <family val="3"/>
        <charset val="134"/>
      </rPr>
      <t>块化</t>
    </r>
    <phoneticPr fontId="1" type="noConversion"/>
  </si>
  <si>
    <t xml:space="preserve">
组装（水冷却和安装费）</t>
  </si>
  <si>
    <t xml:space="preserve">
未选择Windows（未安装）</t>
  </si>
  <si>
    <r>
      <t>CPU散</t>
    </r>
    <r>
      <rPr>
        <sz val="9"/>
        <color theme="1"/>
        <rFont val="새굴림"/>
        <family val="2"/>
        <charset val="134"/>
      </rPr>
      <t>热器</t>
    </r>
    <phoneticPr fontId="1" type="noConversion"/>
  </si>
  <si>
    <t>人工成本</t>
    <phoneticPr fontId="1" type="noConversion"/>
  </si>
  <si>
    <r>
      <t>三星</t>
    </r>
    <r>
      <rPr>
        <sz val="9"/>
        <color theme="1"/>
        <rFont val="새굴림"/>
        <family val="2"/>
        <charset val="134"/>
      </rPr>
      <t>电子</t>
    </r>
    <r>
      <rPr>
        <sz val="9"/>
        <color theme="1"/>
        <rFont val="맑은 고딕"/>
        <family val="2"/>
        <charset val="129"/>
        <scheme val="minor"/>
      </rPr>
      <t>970 EVO Plus M.2 NVMe（1TB）</t>
    </r>
    <phoneticPr fontId="1" type="noConversion"/>
  </si>
  <si>
    <r>
      <t>darkFlash DLX21 RGB</t>
    </r>
    <r>
      <rPr>
        <sz val="9"/>
        <color theme="1"/>
        <rFont val="새굴림"/>
        <family val="3"/>
        <charset val="134"/>
      </rPr>
      <t>网格钢化玻璃</t>
    </r>
    <r>
      <rPr>
        <sz val="9"/>
        <color theme="1"/>
        <rFont val="맑은 고딕"/>
        <family val="3"/>
        <charset val="129"/>
        <scheme val="minor"/>
      </rPr>
      <t>（黑色）</t>
    </r>
    <phoneticPr fontId="1" type="noConversion"/>
  </si>
  <si>
    <r>
      <t>未</t>
    </r>
    <r>
      <rPr>
        <sz val="11"/>
        <color theme="1"/>
        <rFont val="새굴림"/>
        <family val="2"/>
        <charset val="134"/>
      </rPr>
      <t>选择</t>
    </r>
    <r>
      <rPr>
        <sz val="11"/>
        <color theme="1"/>
        <rFont val="맑은 고딕"/>
        <family val="2"/>
        <charset val="129"/>
        <scheme val="minor"/>
      </rPr>
      <t>Windows（未安装）</t>
    </r>
    <phoneticPr fontId="1" type="noConversion"/>
  </si>
  <si>
    <r>
      <rPr>
        <sz val="11"/>
        <color theme="1"/>
        <rFont val="새굴림"/>
        <family val="2"/>
        <charset val="134"/>
      </rPr>
      <t>组装</t>
    </r>
    <r>
      <rPr>
        <sz val="11"/>
        <color theme="1"/>
        <rFont val="맑은 고딕"/>
        <family val="2"/>
        <charset val="129"/>
        <scheme val="minor"/>
      </rPr>
      <t>（水冷却和安装</t>
    </r>
    <r>
      <rPr>
        <sz val="11"/>
        <color theme="1"/>
        <rFont val="새굴림"/>
        <family val="2"/>
        <charset val="134"/>
      </rPr>
      <t>费</t>
    </r>
    <r>
      <rPr>
        <sz val="11"/>
        <color theme="1"/>
        <rFont val="맑은 고딕"/>
        <family val="2"/>
        <charset val="129"/>
        <scheme val="minor"/>
      </rPr>
      <t>）</t>
    </r>
    <phoneticPr fontId="1" type="noConversion"/>
  </si>
  <si>
    <r>
      <t>Windows
作</t>
    </r>
    <r>
      <rPr>
        <sz val="9"/>
        <color theme="1"/>
        <rFont val="새굴림"/>
        <family val="3"/>
        <charset val="134"/>
      </rPr>
      <t>业系统</t>
    </r>
    <r>
      <rPr>
        <sz val="9"/>
        <color theme="1"/>
        <rFont val="맑은 고딕"/>
        <family val="3"/>
        <charset val="129"/>
        <scheme val="minor"/>
      </rPr>
      <t>）</t>
    </r>
    <phoneticPr fontId="1" type="noConversion"/>
  </si>
  <si>
    <t>현만송</t>
    <phoneticPr fontId="1" type="noConversion"/>
  </si>
  <si>
    <r>
      <t xml:space="preserve">
▣一年的基本免</t>
    </r>
    <r>
      <rPr>
        <sz val="9"/>
        <color theme="1"/>
        <rFont val="새굴림"/>
        <family val="1"/>
        <charset val="134"/>
      </rPr>
      <t>费保修</t>
    </r>
    <r>
      <rPr>
        <sz val="9"/>
        <color theme="1"/>
        <rFont val="HY강B"/>
        <family val="1"/>
        <charset val="129"/>
      </rPr>
      <t>（人工增加60,000</t>
    </r>
    <r>
      <rPr>
        <sz val="9"/>
        <color theme="1"/>
        <rFont val="새굴림"/>
        <family val="1"/>
        <charset val="134"/>
      </rPr>
      <t>韩元时</t>
    </r>
    <r>
      <rPr>
        <sz val="9"/>
        <color theme="1"/>
        <rFont val="HY강B"/>
        <family val="1"/>
        <charset val="129"/>
      </rPr>
      <t>）
适用于硬件</t>
    </r>
    <r>
      <rPr>
        <sz val="9"/>
        <color theme="1"/>
        <rFont val="새굴림"/>
        <family val="1"/>
        <charset val="134"/>
      </rPr>
      <t>问题</t>
    </r>
    <r>
      <rPr>
        <sz val="9"/>
        <color theme="1"/>
        <rFont val="HY강B"/>
        <family val="1"/>
        <charset val="129"/>
      </rPr>
      <t xml:space="preserve">
（注</t>
    </r>
    <r>
      <rPr>
        <sz val="9"/>
        <color theme="1"/>
        <rFont val="새굴림"/>
        <family val="1"/>
        <charset val="134"/>
      </rPr>
      <t>册咖啡馆时</t>
    </r>
    <r>
      <rPr>
        <sz val="9"/>
        <color theme="1"/>
        <rFont val="HY강B"/>
        <family val="1"/>
        <charset val="129"/>
      </rPr>
      <t>，</t>
    </r>
    <r>
      <rPr>
        <sz val="9"/>
        <color theme="1"/>
        <rFont val="새굴림"/>
        <family val="1"/>
        <charset val="134"/>
      </rPr>
      <t>软件问题的购买期限为</t>
    </r>
    <r>
      <rPr>
        <sz val="9"/>
        <color theme="1"/>
        <rFont val="HY강B"/>
        <family val="1"/>
        <charset val="129"/>
      </rPr>
      <t>1年
提供远程支持）</t>
    </r>
    <phoneticPr fontId="1" type="noConversion"/>
  </si>
  <si>
    <r>
      <t>*价格不是按照</t>
    </r>
    <r>
      <rPr>
        <sz val="8"/>
        <color theme="1"/>
        <rFont val="새굴림"/>
        <family val="3"/>
        <charset val="134"/>
      </rPr>
      <t>您致电其他商店或附近商店的价格来夸大价格</t>
    </r>
    <r>
      <rPr>
        <sz val="8"/>
        <color theme="1"/>
        <rFont val="맑은 고딕"/>
        <family val="3"/>
        <charset val="129"/>
        <scheme val="minor"/>
      </rPr>
      <t>，而是根据</t>
    </r>
    <r>
      <rPr>
        <sz val="8"/>
        <color theme="1"/>
        <rFont val="새굴림"/>
        <family val="3"/>
        <charset val="134"/>
      </rPr>
      <t>当时的市场价格确定</t>
    </r>
    <r>
      <rPr>
        <sz val="8"/>
        <color theme="1"/>
        <rFont val="맑은 고딕"/>
        <family val="3"/>
        <charset val="129"/>
        <scheme val="minor"/>
      </rPr>
      <t>，</t>
    </r>
    <r>
      <rPr>
        <sz val="8"/>
        <color theme="1"/>
        <rFont val="새굴림"/>
        <family val="3"/>
        <charset val="134"/>
      </rPr>
      <t>并将工资添加到未使用的真实价格中</t>
    </r>
    <r>
      <rPr>
        <sz val="8"/>
        <color theme="1"/>
        <rFont val="맑은 고딕"/>
        <family val="3"/>
        <charset val="129"/>
        <scheme val="minor"/>
      </rPr>
      <t>。</t>
    </r>
    <r>
      <rPr>
        <sz val="8"/>
        <color theme="1"/>
        <rFont val="새굴림"/>
        <family val="3"/>
        <charset val="134"/>
      </rPr>
      <t>它以诚实的价格出售</t>
    </r>
    <r>
      <rPr>
        <sz val="8"/>
        <color theme="1"/>
        <rFont val="맑은 고딕"/>
        <family val="3"/>
        <charset val="129"/>
        <scheme val="minor"/>
      </rPr>
      <t>，因此</t>
    </r>
    <r>
      <rPr>
        <sz val="8"/>
        <color theme="1"/>
        <rFont val="새굴림"/>
        <family val="3"/>
        <charset val="134"/>
      </rPr>
      <t>您可以放心购买</t>
    </r>
    <phoneticPr fontId="1" type="noConversion"/>
  </si>
  <si>
    <r>
      <t>新</t>
    </r>
    <r>
      <rPr>
        <sz val="11"/>
        <color theme="1"/>
        <rFont val="새굴림"/>
        <family val="2"/>
        <charset val="134"/>
      </rPr>
      <t>韩银行</t>
    </r>
    <r>
      <rPr>
        <sz val="11"/>
        <color theme="1"/>
        <rFont val="맑은 고딕"/>
        <family val="2"/>
        <charset val="129"/>
        <scheme val="minor"/>
      </rPr>
      <t>（</t>
    </r>
    <r>
      <rPr>
        <sz val="11"/>
        <color theme="1"/>
        <rFont val="새굴림"/>
        <family val="2"/>
        <charset val="134"/>
      </rPr>
      <t>会计</t>
    </r>
    <r>
      <rPr>
        <sz val="11"/>
        <color theme="1"/>
        <rFont val="맑은 고딕"/>
        <family val="2"/>
        <charset val="129"/>
        <scheme val="minor"/>
      </rPr>
      <t>：蔡金文）
110-482-539938</t>
    </r>
    <phoneticPr fontId="1" type="noConversion"/>
  </si>
  <si>
    <r>
      <t>包括增</t>
    </r>
    <r>
      <rPr>
        <sz val="11"/>
        <color theme="1"/>
        <rFont val="새굴림"/>
        <family val="2"/>
        <charset val="134"/>
      </rPr>
      <t>值税和费用</t>
    </r>
    <phoneticPr fontId="1" type="noConversion"/>
  </si>
  <si>
    <t>转移和税收发票</t>
  </si>
  <si>
    <t>转移和税收发票</t>
    <phoneticPr fontId="1" type="noConversion"/>
  </si>
  <si>
    <r>
      <t>包含增</t>
    </r>
    <r>
      <rPr>
        <sz val="11"/>
        <color theme="1"/>
        <rFont val="새굴림"/>
        <family val="2"/>
        <charset val="134"/>
      </rPr>
      <t>值税</t>
    </r>
    <phoneticPr fontId="1" type="noConversion"/>
  </si>
  <si>
    <r>
      <t>不包括增</t>
    </r>
    <r>
      <rPr>
        <sz val="9"/>
        <color theme="1"/>
        <rFont val="새굴림"/>
        <family val="3"/>
        <charset val="134"/>
      </rPr>
      <t>值税</t>
    </r>
    <phoneticPr fontId="1" type="noConversion"/>
  </si>
  <si>
    <r>
      <t>HDMI 3合1</t>
    </r>
    <r>
      <rPr>
        <sz val="9"/>
        <color theme="1"/>
        <rFont val="새굴림"/>
        <family val="3"/>
        <charset val="134"/>
      </rPr>
      <t>选择器</t>
    </r>
    <phoneticPr fontId="1" type="noConversion"/>
  </si>
  <si>
    <t>选择器适配器</t>
    <phoneticPr fontId="1" type="noConversion"/>
  </si>
  <si>
    <t>选择器</t>
    <phoneticPr fontId="1" type="noConversion"/>
  </si>
  <si>
    <t>适配器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</si>
</sst>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새굴림"/>
      <family val="3"/>
      <charset val="134"/>
    </font>
    <font>
      <sz val="9"/>
      <color theme="1"/>
      <name val="새굴림"/>
      <family val="2"/>
      <charset val="134"/>
    </font>
    <font>
      <sz val="9"/>
      <color theme="1"/>
      <name val="새굴림"/>
      <family val="3"/>
      <charset val="134"/>
    </font>
    <font>
      <sz val="11"/>
      <color theme="1"/>
      <name val="새굴림"/>
      <family val="2"/>
      <charset val="134"/>
    </font>
    <font>
      <sz val="11"/>
      <color theme="1"/>
      <name val="맑은 고딕"/>
      <family val="2"/>
      <charset val="134"/>
      <scheme val="minor"/>
    </font>
    <font>
      <sz val="9"/>
      <color theme="1"/>
      <name val="새굴림"/>
      <family val="1"/>
      <charset val="134"/>
    </font>
    <font>
      <sz val="10"/>
      <color theme="1"/>
      <name val="새굴림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4" fillId="0" borderId="0" xfId="0" applyFont="1">
      <alignment vertical="center"/>
    </xf>
    <xf numFmtId="0" fontId="17" fillId="0" borderId="1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5" bestFit="1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37</v>
      </c>
      <c r="B1" s="23" t="s">
        <v>66</v>
      </c>
      <c r="C1" s="114" t="s">
        <v>67</v>
      </c>
      <c r="D1" s="115"/>
      <c r="E1" s="48"/>
      <c r="F1" s="49"/>
      <c r="G1" s="49"/>
      <c r="H1" s="50"/>
    </row>
    <row r="2" spans="1:9" ht="22.5" customHeight="1">
      <c r="A2" s="15" t="s">
        <v>27</v>
      </c>
      <c r="B2" s="22">
        <v>1071781272</v>
      </c>
      <c r="C2" s="116"/>
      <c r="D2" s="117"/>
      <c r="E2" s="51"/>
      <c r="F2" s="52"/>
      <c r="G2" s="52"/>
      <c r="H2" s="53"/>
    </row>
    <row r="3" spans="1:9" ht="22.5" customHeight="1">
      <c r="A3" s="15" t="s">
        <v>28</v>
      </c>
      <c r="B3" s="17">
        <f ca="1">TODAY()</f>
        <v>44255</v>
      </c>
      <c r="C3" s="16" t="s">
        <v>29</v>
      </c>
      <c r="D3" s="21"/>
      <c r="E3" s="51"/>
      <c r="F3" s="52"/>
      <c r="G3" s="52"/>
      <c r="H3" s="53"/>
    </row>
    <row r="4" spans="1:9" ht="22.5" customHeight="1">
      <c r="A4" s="14" t="s">
        <v>26</v>
      </c>
      <c r="B4" s="118"/>
      <c r="C4" s="118"/>
      <c r="D4" s="119"/>
      <c r="E4" s="54"/>
      <c r="F4" s="55"/>
      <c r="G4" s="55"/>
      <c r="H4" s="56"/>
    </row>
    <row r="5" spans="1:9">
      <c r="A5" s="60" t="s">
        <v>0</v>
      </c>
      <c r="B5" s="61"/>
      <c r="C5" s="60" t="s">
        <v>5</v>
      </c>
      <c r="D5" s="6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52</v>
      </c>
      <c r="B6" s="105"/>
      <c r="C6" s="62" t="s">
        <v>53</v>
      </c>
      <c r="D6" s="63"/>
      <c r="E6" s="3" t="s">
        <v>40</v>
      </c>
      <c r="F6" s="6">
        <v>590000</v>
      </c>
      <c r="G6" s="3">
        <v>1</v>
      </c>
      <c r="H6" s="6">
        <f>F6*G6</f>
        <v>590000</v>
      </c>
      <c r="I6" s="2"/>
    </row>
    <row r="7" spans="1:9" ht="24" customHeight="1">
      <c r="A7" s="106"/>
      <c r="B7" s="107"/>
      <c r="C7" s="62" t="s">
        <v>50</v>
      </c>
      <c r="D7" s="63"/>
      <c r="E7" s="26" t="s">
        <v>59</v>
      </c>
      <c r="F7" s="6">
        <v>265000</v>
      </c>
      <c r="G7" s="3">
        <v>1</v>
      </c>
      <c r="H7" s="6">
        <f t="shared" ref="H7:H19" si="0">F7*G7</f>
        <v>265000</v>
      </c>
      <c r="I7" s="2"/>
    </row>
    <row r="8" spans="1:9" ht="24" customHeight="1">
      <c r="A8" s="106"/>
      <c r="B8" s="107"/>
      <c r="C8" s="64" t="s">
        <v>51</v>
      </c>
      <c r="D8" s="65"/>
      <c r="E8" s="3" t="s">
        <v>41</v>
      </c>
      <c r="F8" s="6">
        <v>350000</v>
      </c>
      <c r="G8" s="3">
        <v>1</v>
      </c>
      <c r="H8" s="6">
        <f t="shared" si="0"/>
        <v>350000</v>
      </c>
      <c r="I8" s="2"/>
    </row>
    <row r="9" spans="1:9" ht="24" customHeight="1">
      <c r="A9" s="106"/>
      <c r="B9" s="107"/>
      <c r="C9" s="62" t="s">
        <v>54</v>
      </c>
      <c r="D9" s="63"/>
      <c r="E9" s="3" t="s">
        <v>42</v>
      </c>
      <c r="F9" s="6">
        <v>230000</v>
      </c>
      <c r="G9" s="3">
        <v>1</v>
      </c>
      <c r="H9" s="6">
        <f t="shared" si="0"/>
        <v>230000</v>
      </c>
      <c r="I9" s="2"/>
    </row>
    <row r="10" spans="1:9" ht="24" customHeight="1">
      <c r="A10" s="106"/>
      <c r="B10" s="107"/>
      <c r="C10" s="62" t="s">
        <v>55</v>
      </c>
      <c r="D10" s="63"/>
      <c r="E10" s="3" t="s">
        <v>43</v>
      </c>
      <c r="F10" s="6">
        <v>2300000</v>
      </c>
      <c r="G10" s="3">
        <v>1</v>
      </c>
      <c r="H10" s="6">
        <f t="shared" si="0"/>
        <v>2300000</v>
      </c>
      <c r="I10" s="2"/>
    </row>
    <row r="11" spans="1:9" ht="24" customHeight="1">
      <c r="A11" s="106"/>
      <c r="B11" s="107"/>
      <c r="C11" s="127" t="s">
        <v>61</v>
      </c>
      <c r="D11" s="128"/>
      <c r="E11" s="3" t="s">
        <v>44</v>
      </c>
      <c r="F11" s="6">
        <v>230000</v>
      </c>
      <c r="G11" s="3">
        <v>1</v>
      </c>
      <c r="H11" s="6">
        <f t="shared" si="0"/>
        <v>230000</v>
      </c>
      <c r="I11" s="2"/>
    </row>
    <row r="12" spans="1:9" ht="24" customHeight="1">
      <c r="A12" s="106"/>
      <c r="B12" s="107"/>
      <c r="C12" s="62" t="s">
        <v>39</v>
      </c>
      <c r="D12" s="63"/>
      <c r="E12" s="3" t="s">
        <v>45</v>
      </c>
      <c r="F12" s="6"/>
      <c r="G12" s="3"/>
      <c r="H12" s="6">
        <f t="shared" si="0"/>
        <v>0</v>
      </c>
      <c r="I12" s="2"/>
    </row>
    <row r="13" spans="1:9" ht="24" customHeight="1">
      <c r="A13" s="106"/>
      <c r="B13" s="107"/>
      <c r="C13" s="98" t="s">
        <v>38</v>
      </c>
      <c r="D13" s="99"/>
      <c r="E13" s="3" t="s">
        <v>46</v>
      </c>
      <c r="F13" s="6"/>
      <c r="G13" s="3"/>
      <c r="H13" s="6">
        <f t="shared" si="0"/>
        <v>0</v>
      </c>
      <c r="I13" s="2"/>
    </row>
    <row r="14" spans="1:9" ht="24" customHeight="1">
      <c r="A14" s="106"/>
      <c r="B14" s="107"/>
      <c r="C14" s="98" t="s">
        <v>62</v>
      </c>
      <c r="D14" s="99"/>
      <c r="E14" s="3" t="s">
        <v>47</v>
      </c>
      <c r="F14" s="6">
        <v>90000</v>
      </c>
      <c r="G14" s="3">
        <v>1</v>
      </c>
      <c r="H14" s="6">
        <f t="shared" si="0"/>
        <v>90000</v>
      </c>
      <c r="I14" s="2"/>
    </row>
    <row r="15" spans="1:9" ht="24" customHeight="1">
      <c r="A15" s="106"/>
      <c r="B15" s="107"/>
      <c r="C15" s="98" t="s">
        <v>56</v>
      </c>
      <c r="D15" s="99"/>
      <c r="E15" s="3" t="s">
        <v>48</v>
      </c>
      <c r="F15" s="6">
        <v>185000</v>
      </c>
      <c r="G15" s="3">
        <v>1</v>
      </c>
      <c r="H15" s="6">
        <f t="shared" si="0"/>
        <v>185000</v>
      </c>
      <c r="I15" s="2"/>
    </row>
    <row r="16" spans="1:9" ht="24" customHeight="1">
      <c r="A16" s="106"/>
      <c r="B16" s="107"/>
      <c r="C16" s="123" t="s">
        <v>39</v>
      </c>
      <c r="D16" s="124"/>
      <c r="E16" s="3" t="s">
        <v>49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57</v>
      </c>
      <c r="E17" s="4" t="s">
        <v>60</v>
      </c>
      <c r="F17" s="7">
        <v>80000</v>
      </c>
      <c r="G17" s="4">
        <v>1</v>
      </c>
      <c r="H17" s="6">
        <f t="shared" si="0"/>
        <v>80000</v>
      </c>
      <c r="I17" s="2"/>
    </row>
    <row r="18" spans="1:9" ht="24">
      <c r="A18" s="106"/>
      <c r="B18" s="107"/>
      <c r="C18" s="125" t="s">
        <v>58</v>
      </c>
      <c r="D18" s="126"/>
      <c r="E18" s="34" t="s">
        <v>65</v>
      </c>
      <c r="F18" s="7"/>
      <c r="G18" s="4"/>
      <c r="H18" s="6">
        <f t="shared" si="0"/>
        <v>0</v>
      </c>
      <c r="I18" s="2"/>
    </row>
    <row r="19" spans="1:9" ht="0.95" customHeight="1">
      <c r="A19" s="106"/>
      <c r="B19" s="107"/>
      <c r="C19" s="121"/>
      <c r="D19" s="122"/>
      <c r="E19" s="4"/>
      <c r="F19" s="7"/>
      <c r="G19" s="4"/>
      <c r="H19" s="6">
        <f t="shared" si="0"/>
        <v>0</v>
      </c>
      <c r="I19" s="2"/>
    </row>
    <row r="20" spans="1:9" ht="12.75" customHeight="1">
      <c r="A20" s="108" t="s">
        <v>68</v>
      </c>
      <c r="B20" s="109"/>
      <c r="C20" s="120" t="s">
        <v>6</v>
      </c>
      <c r="D20" s="120"/>
      <c r="E20" s="73">
        <f>SUM(H6:H19)</f>
        <v>4320000</v>
      </c>
      <c r="F20" s="73"/>
      <c r="G20" s="29">
        <v>1</v>
      </c>
      <c r="H20" s="59" t="s">
        <v>74</v>
      </c>
      <c r="I20" s="2"/>
    </row>
    <row r="21" spans="1:9" ht="12.75" customHeight="1">
      <c r="A21" s="110"/>
      <c r="B21" s="111"/>
      <c r="C21" s="120"/>
      <c r="D21" s="120"/>
      <c r="E21" s="73">
        <f>E20*G20</f>
        <v>4320000</v>
      </c>
      <c r="F21" s="73"/>
      <c r="G21" s="73"/>
      <c r="H21" s="59"/>
      <c r="I21" s="2"/>
    </row>
    <row r="22" spans="1:9" ht="12.75" customHeight="1">
      <c r="A22" s="110"/>
      <c r="B22" s="111"/>
      <c r="C22" s="120"/>
      <c r="D22" s="120"/>
      <c r="E22" s="73"/>
      <c r="F22" s="73"/>
      <c r="G22" s="73"/>
      <c r="H22" s="59"/>
      <c r="I22" s="2"/>
    </row>
    <row r="23" spans="1:9" ht="17.25" customHeight="1">
      <c r="A23" s="110"/>
      <c r="B23" s="111"/>
      <c r="C23" s="96" t="s">
        <v>11</v>
      </c>
      <c r="D23" s="97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12"/>
      <c r="B24" s="113"/>
      <c r="C24" s="98" t="s">
        <v>75</v>
      </c>
      <c r="D24" s="99"/>
      <c r="E24" s="37" t="s">
        <v>77</v>
      </c>
      <c r="F24" s="6">
        <v>25000</v>
      </c>
      <c r="G24" s="3">
        <v>1</v>
      </c>
      <c r="H24" s="6">
        <f>F24*G24</f>
        <v>25000</v>
      </c>
      <c r="I24" s="2"/>
    </row>
    <row r="25" spans="1:9" ht="21.95" customHeight="1">
      <c r="A25" s="82" t="str">
        <f>IF(F37="현금(이체X)",Sheet2!D2,IF(F37="카드",Sheet2!D2,IF(F37="이체 및 현금영수증",Sheet2!E1,IF(F37="카드+현금",Sheet2!D2,IF(F37="转移和税收发票",Sheet2!D1)))))</f>
        <v>新韩银行（会计：蔡金文）
110-482-539938</v>
      </c>
      <c r="B25" s="83"/>
      <c r="C25" s="100" t="s">
        <v>76</v>
      </c>
      <c r="D25" s="99"/>
      <c r="E25" s="33" t="s">
        <v>78</v>
      </c>
      <c r="F25" s="6">
        <v>10000</v>
      </c>
      <c r="G25" s="3">
        <v>1</v>
      </c>
      <c r="H25" s="6">
        <f t="shared" ref="H25:H32" si="1">F25*G25</f>
        <v>10000</v>
      </c>
      <c r="I25" s="2"/>
    </row>
    <row r="26" spans="1:9" ht="21.95" customHeight="1">
      <c r="A26" s="84"/>
      <c r="B26" s="85"/>
      <c r="C26" s="101"/>
      <c r="D26" s="99"/>
      <c r="E26" s="5"/>
      <c r="F26" s="6"/>
      <c r="G26" s="3"/>
      <c r="H26" s="6">
        <f t="shared" si="1"/>
        <v>0</v>
      </c>
      <c r="I26" s="2"/>
    </row>
    <row r="27" spans="1:9" ht="21.95" customHeight="1">
      <c r="A27" s="84"/>
      <c r="B27" s="85"/>
      <c r="C27" s="102"/>
      <c r="D27" s="103"/>
      <c r="E27" s="5"/>
      <c r="F27" s="6"/>
      <c r="G27" s="3"/>
      <c r="H27" s="6">
        <f t="shared" si="1"/>
        <v>0</v>
      </c>
      <c r="I27" s="2"/>
    </row>
    <row r="28" spans="1:9" ht="21.95" customHeight="1">
      <c r="A28" s="84"/>
      <c r="B28" s="85"/>
      <c r="C28" s="102"/>
      <c r="D28" s="103"/>
      <c r="E28" s="5"/>
      <c r="F28" s="6"/>
      <c r="G28" s="3"/>
      <c r="H28" s="6">
        <f t="shared" si="1"/>
        <v>0</v>
      </c>
      <c r="I28" s="2"/>
    </row>
    <row r="29" spans="1:9" ht="21.95" customHeight="1">
      <c r="A29" s="84"/>
      <c r="B29" s="85"/>
      <c r="C29" s="102"/>
      <c r="D29" s="103"/>
      <c r="E29" s="5"/>
      <c r="F29" s="6"/>
      <c r="G29" s="3"/>
      <c r="H29" s="6">
        <f t="shared" si="1"/>
        <v>0</v>
      </c>
      <c r="I29" s="2"/>
    </row>
    <row r="30" spans="1:9" ht="21.95" customHeight="1">
      <c r="A30" s="84"/>
      <c r="B30" s="85"/>
      <c r="C30" s="102"/>
      <c r="D30" s="103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4"/>
      <c r="B31" s="85"/>
      <c r="C31" s="102"/>
      <c r="D31" s="103"/>
      <c r="E31" s="5"/>
      <c r="F31" s="6"/>
      <c r="G31" s="3"/>
      <c r="H31" s="6">
        <f t="shared" si="1"/>
        <v>0</v>
      </c>
      <c r="I31" s="2"/>
    </row>
    <row r="32" spans="1:9" hidden="1">
      <c r="A32" s="86"/>
      <c r="B32" s="87"/>
      <c r="C32" s="102"/>
      <c r="D32" s="103"/>
      <c r="E32" s="5"/>
      <c r="F32" s="6"/>
      <c r="G32" s="3"/>
      <c r="H32" s="6">
        <f t="shared" si="1"/>
        <v>0</v>
      </c>
      <c r="I32" s="2"/>
    </row>
    <row r="33" spans="1:9" ht="13.5" customHeight="1">
      <c r="A33" s="38" t="s">
        <v>17</v>
      </c>
      <c r="B33" s="39"/>
      <c r="C33" s="92" t="b">
        <f>IF(F37="현금(이체X)",Sheet2!C1,IF(F37="카드",Sheet2!C1,IF(F37="이체 및 현금영수증",Sheet2!C1,IF(F37="카드+현금",Sheet2!C2,IF(F37="이체 및 세금계산서",Sheet2!C1)))))</f>
        <v>0</v>
      </c>
      <c r="D33" s="93"/>
      <c r="E33" s="74">
        <f>SUM(H24:H32)</f>
        <v>35000</v>
      </c>
      <c r="F33" s="75"/>
      <c r="G33" s="75"/>
      <c r="H33" s="57" t="s">
        <v>74</v>
      </c>
      <c r="I33" s="2"/>
    </row>
    <row r="34" spans="1:9" ht="14.25" customHeight="1">
      <c r="A34" s="40"/>
      <c r="B34" s="41"/>
      <c r="C34" s="94"/>
      <c r="D34" s="95"/>
      <c r="E34" s="76"/>
      <c r="F34" s="77"/>
      <c r="G34" s="77"/>
      <c r="H34" s="58"/>
      <c r="I34" s="2"/>
    </row>
    <row r="35" spans="1:9" ht="16.5" customHeight="1">
      <c r="A35" s="80" t="s">
        <v>20</v>
      </c>
      <c r="B35" s="81"/>
      <c r="C35" s="90"/>
      <c r="D35" s="91"/>
      <c r="E35" s="8" t="s">
        <v>4</v>
      </c>
      <c r="F35" s="68">
        <f>SUM(E21,E33)</f>
        <v>4355000</v>
      </c>
      <c r="G35" s="68"/>
      <c r="H35" s="9" t="s">
        <v>8</v>
      </c>
      <c r="I35" s="2"/>
    </row>
    <row r="36" spans="1:9" ht="16.5" customHeight="1">
      <c r="A36" s="80" t="s">
        <v>19</v>
      </c>
      <c r="B36" s="81"/>
      <c r="C36" s="88" t="b">
        <f>IF(F37="현금(이체X)",Sheet2!C1,IF(F37="카드",Sheet2!C1,IF(F37="이체 및 현금영수증",Sheet2!C1,IF(F37="카드+현금",ROUND(Sheet2!B5,-4),IF(F37="이체 및 세금계산서",Sheet2!C1)))))</f>
        <v>0</v>
      </c>
      <c r="D36" s="89"/>
      <c r="E36" s="8" t="s">
        <v>9</v>
      </c>
      <c r="F36" s="66">
        <f>F35*1.1-F35</f>
        <v>435500</v>
      </c>
      <c r="G36" s="67"/>
      <c r="H36" s="10"/>
      <c r="I36" s="2"/>
    </row>
    <row r="37" spans="1:9" ht="17.25" customHeight="1">
      <c r="A37" s="80" t="s">
        <v>15</v>
      </c>
      <c r="B37" s="81"/>
      <c r="C37" s="42"/>
      <c r="D37" s="43"/>
      <c r="E37" s="8" t="s">
        <v>14</v>
      </c>
      <c r="F37" s="78" t="s">
        <v>71</v>
      </c>
      <c r="G37" s="79"/>
      <c r="H37" s="32"/>
      <c r="I37" s="2"/>
    </row>
    <row r="38" spans="1:9" ht="19.5" customHeight="1">
      <c r="A38" s="38" t="s">
        <v>16</v>
      </c>
      <c r="B38" s="39"/>
      <c r="C38" s="44">
        <f>SUM(C35:C36)-C37</f>
        <v>0</v>
      </c>
      <c r="D38" s="45"/>
      <c r="E38" s="25" t="s">
        <v>15</v>
      </c>
      <c r="F38" s="70"/>
      <c r="G38" s="71"/>
      <c r="H38" s="72"/>
      <c r="I38" s="2"/>
    </row>
    <row r="39" spans="1:9" ht="20.25" customHeight="1">
      <c r="A39" s="40"/>
      <c r="B39" s="41"/>
      <c r="C39" s="46"/>
      <c r="D39" s="47"/>
      <c r="E39" s="30" t="s">
        <v>10</v>
      </c>
      <c r="F39" s="69">
        <f>IF(F37="현금(이체X)",F35,IF(F37="카드",ROUND(Sheet2!B5,-4),IF(F37="이체 및 현금영수증",F35+F35*10%,IF(F37="转移和税收发票",F35+F35*10%,IF(F37="이체 및 세금계산서",F35+F35*10%,)))))-F38</f>
        <v>4790500</v>
      </c>
      <c r="G39" s="69"/>
      <c r="H39" s="31" t="str">
        <f>IF(F37="현금(이체X)",Sheet2!B2,IF(F37="카드",Sheet2!A6,IF(F37="이체 및 현금영수증",Sheet2!B1,IF(F37="카드+현금",Sheet2!B3,IF(F37="转移和税收发票",Sheet2!B1)))))</f>
        <v>包含增值税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4" sqref="A4"/>
    </sheetView>
  </sheetViews>
  <sheetFormatPr defaultRowHeight="16.5"/>
  <cols>
    <col min="1" max="1" width="46.75" bestFit="1" customWidth="1"/>
  </cols>
  <sheetData>
    <row r="1" spans="1:6" ht="82.5">
      <c r="B1" t="s">
        <v>73</v>
      </c>
      <c r="C1" t="s">
        <v>21</v>
      </c>
      <c r="D1" s="12" t="s">
        <v>69</v>
      </c>
      <c r="E1" s="27" t="s">
        <v>36</v>
      </c>
      <c r="F1" s="27"/>
    </row>
    <row r="2" spans="1:6">
      <c r="A2" t="s">
        <v>12</v>
      </c>
      <c r="B2" t="s">
        <v>8</v>
      </c>
      <c r="C2" t="s">
        <v>24</v>
      </c>
      <c r="D2" t="s">
        <v>22</v>
      </c>
    </row>
    <row r="3" spans="1:6">
      <c r="A3" t="s">
        <v>13</v>
      </c>
      <c r="B3" t="s">
        <v>18</v>
      </c>
      <c r="D3" s="13" t="s">
        <v>23</v>
      </c>
    </row>
    <row r="4" spans="1:6">
      <c r="A4" s="36" t="s">
        <v>72</v>
      </c>
      <c r="B4" s="11">
        <f>Sheet1!F35-(Sheet1!C35)</f>
        <v>4355000</v>
      </c>
    </row>
    <row r="5" spans="1:6">
      <c r="A5" t="s">
        <v>25</v>
      </c>
      <c r="B5">
        <f>B4*1.13</f>
        <v>4921150</v>
      </c>
    </row>
    <row r="6" spans="1:6">
      <c r="A6" t="s">
        <v>70</v>
      </c>
    </row>
    <row r="7" spans="1:6">
      <c r="A7" t="s">
        <v>7</v>
      </c>
      <c r="B7" s="11">
        <v>60000</v>
      </c>
    </row>
    <row r="8" spans="1:6">
      <c r="A8" t="s">
        <v>31</v>
      </c>
      <c r="B8" s="11">
        <v>70000</v>
      </c>
    </row>
    <row r="9" spans="1:6">
      <c r="A9" s="35" t="s">
        <v>64</v>
      </c>
      <c r="B9" s="11">
        <v>80000</v>
      </c>
    </row>
    <row r="10" spans="1:6">
      <c r="A10" t="s">
        <v>30</v>
      </c>
      <c r="B10" s="11">
        <v>100000</v>
      </c>
    </row>
    <row r="11" spans="1:6">
      <c r="A11" t="s">
        <v>33</v>
      </c>
      <c r="B11" s="11">
        <v>151200</v>
      </c>
    </row>
    <row r="12" spans="1:6">
      <c r="A12" t="s">
        <v>32</v>
      </c>
      <c r="B12" s="11">
        <v>188000</v>
      </c>
    </row>
    <row r="13" spans="1:6">
      <c r="A13" t="s">
        <v>34</v>
      </c>
      <c r="B13" s="11">
        <v>194290</v>
      </c>
    </row>
    <row r="14" spans="1:6">
      <c r="A14" t="s">
        <v>35</v>
      </c>
      <c r="B14" s="11">
        <v>359000</v>
      </c>
    </row>
    <row r="15" spans="1:6">
      <c r="A15" s="12" t="s">
        <v>63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2021-02-28T03:05:03Z</cp:lastPrinted>
  <dcterms:created xsi:type="dcterms:W3CDTF">2019-03-28T03:58:09Z</dcterms:created>
  <dcterms:modified xsi:type="dcterms:W3CDTF">2021-02-28T04:06:04Z</dcterms:modified>
</cp:coreProperties>
</file>