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49F66D55-8125-4276-A273-3374D3C756E0}" xr6:coauthVersionLast="45" xr6:coauthVersionMax="45" xr10:uidLastSave="{00000000-0000-0000-0000-000000000000}"/>
  <bookViews>
    <workbookView xWindow="1950" yWindow="195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<sst xmlns="http://schemas.openxmlformats.org/spreadsheetml/2006/main" count="86" uniqueCount="78">
  <si>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</si>
  <si>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</si>
  <si>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</si>
  <si>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</si>
  <si>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</si>
  <si>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</si>
  <si>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</si>
  <si>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</si>
  <si>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</si>
  <si>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</si>
  <si>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</si>
  <si>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</si>
  <si>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</si>
  <si>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</si>
  <si>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</si>
  <si>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</si>
  <si>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</si>
  <si>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</si>
  <si>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</si>
  <si>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</si>
  <si>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</si>
  <si>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</si>
  <si>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</si>
  <si>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</si>
  <si>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</si>
  <si>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</si>
  <si>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</si>
  <si>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</si>
  <si>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</si>
  <si>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</si>
  <si>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</si>
  <si>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</si>
  <si>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</si>
  <si>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</si>
  <si>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</si>
  <si>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</si>
  <si>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</si>
  <si>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</si>
  <si>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</si>
  <si>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</si>
  <si>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</si>
  <si>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</si>
  <si>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</si>
  <si>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</si>
  <si>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</si>
  <si>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</si>
  <si>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</si>
  <si>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</si>
  <si>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</si>
  <si>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</si>
  <si>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</si>
  <si>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</si>
  <si>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</si>
  <si>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</si>
  <si>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</si>
  <si>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</si>
  <si>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</si>
  <si>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</si>
  <si>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</si>
  <si>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</si>
  <si>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</si>
  <si>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</si>
  <si>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</si>
  <si>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</si>
  <si>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</si>
  <si>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셀러론 G4900 (커피레이크) (정품)</t>
    <phoneticPr fontId="1" type="noConversion"/>
  </si>
  <si>
    <t>ASRock H310CM-HDV</t>
    <phoneticPr fontId="1" type="noConversion"/>
  </si>
  <si>
    <t>삼성전자 DDR4 PC4-21300 (8GB)</t>
    <phoneticPr fontId="1" type="noConversion"/>
  </si>
  <si>
    <t>마이크론 Crucial BX500 대원CTS (240GB)</t>
    <phoneticPr fontId="1" type="noConversion"/>
  </si>
  <si>
    <t>DAVEN 스텔라 미니</t>
    <phoneticPr fontId="1" type="noConversion"/>
  </si>
  <si>
    <t>마이크로닉스 싸이클론 500W</t>
    <phoneticPr fontId="1" type="noConversion"/>
  </si>
  <si>
    <t>인텔 UHD 610 내장</t>
    <phoneticPr fontId="1" type="noConversion"/>
  </si>
  <si>
    <t>인텔 정품쿨러</t>
    <phoneticPr fontId="1" type="noConversion"/>
  </si>
  <si>
    <t>소모품</t>
    <phoneticPr fontId="1" type="noConversion"/>
  </si>
  <si>
    <t>기본 사무용 합본 세트</t>
    <phoneticPr fontId="1" type="noConversion"/>
  </si>
  <si>
    <t>패드</t>
    <phoneticPr fontId="1" type="noConversion"/>
  </si>
  <si>
    <t>5mm 패드</t>
    <phoneticPr fontId="1" type="noConversion"/>
  </si>
  <si>
    <t>하태규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</si>
</sst>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61</v>
      </c>
      <c r="B1" s="24" t="s">
        <v>77</v>
      </c>
      <c r="C1" s="33" t="s">
        <v>46</v>
      </c>
      <c r="D1" s="34"/>
      <c r="E1" s="88"/>
      <c r="F1" s="89"/>
      <c r="G1" s="89"/>
      <c r="H1" s="90"/>
    </row>
    <row r="2" spans="1:9" ht="22.5" customHeight="1">
      <c r="A2" s="16" t="s">
        <v>47</v>
      </c>
      <c r="B2" s="23">
        <v>1027633680</v>
      </c>
      <c r="C2" s="35"/>
      <c r="D2" s="36"/>
      <c r="E2" s="91"/>
      <c r="F2" s="92"/>
      <c r="G2" s="92"/>
      <c r="H2" s="93"/>
    </row>
    <row r="3" spans="1:9" ht="22.5" customHeight="1">
      <c r="A3" s="16" t="s">
        <v>48</v>
      </c>
      <c r="B3" s="18">
        <f ca="1">TODAY()</f>
        <v>44061</v>
      </c>
      <c r="C3" s="17" t="s">
        <v>49</v>
      </c>
      <c r="D3" s="22"/>
      <c r="E3" s="91"/>
      <c r="F3" s="92"/>
      <c r="G3" s="92"/>
      <c r="H3" s="93"/>
    </row>
    <row r="4" spans="1:9" ht="22.5" customHeight="1">
      <c r="A4" s="15" t="s">
        <v>45</v>
      </c>
      <c r="B4" s="39"/>
      <c r="C4" s="39"/>
      <c r="D4" s="40"/>
      <c r="E4" s="94"/>
      <c r="F4" s="95"/>
      <c r="G4" s="95"/>
      <c r="H4" s="96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0" t="s">
        <v>26</v>
      </c>
      <c r="B6" s="101"/>
      <c r="C6" s="59" t="s">
        <v>65</v>
      </c>
      <c r="D6" s="60"/>
      <c r="E6" s="3" t="s">
        <v>6</v>
      </c>
      <c r="F6" s="6">
        <v>65000</v>
      </c>
      <c r="G6" s="3">
        <v>1</v>
      </c>
      <c r="H6" s="6">
        <f>F6*G6</f>
        <v>65000</v>
      </c>
      <c r="I6" s="2"/>
    </row>
    <row r="7" spans="1:9" ht="25.5" customHeight="1">
      <c r="A7" s="102"/>
      <c r="B7" s="103"/>
      <c r="C7" s="59" t="s">
        <v>72</v>
      </c>
      <c r="D7" s="60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2"/>
      <c r="B8" s="103"/>
      <c r="C8" s="59" t="s">
        <v>66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2"/>
      <c r="B9" s="103"/>
      <c r="C9" s="59" t="s">
        <v>67</v>
      </c>
      <c r="D9" s="60"/>
      <c r="E9" s="3" t="s">
        <v>8</v>
      </c>
      <c r="F9" s="6">
        <v>34000</v>
      </c>
      <c r="G9" s="3">
        <v>1</v>
      </c>
      <c r="H9" s="6">
        <f t="shared" si="0"/>
        <v>34000</v>
      </c>
      <c r="I9" s="2"/>
    </row>
    <row r="10" spans="1:9" ht="25.5" customHeight="1">
      <c r="A10" s="102"/>
      <c r="B10" s="103"/>
      <c r="C10" s="59" t="s">
        <v>71</v>
      </c>
      <c r="D10" s="60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2"/>
      <c r="B11" s="103"/>
      <c r="C11" s="59" t="s">
        <v>68</v>
      </c>
      <c r="D11" s="60"/>
      <c r="E11" s="3" t="s">
        <v>10</v>
      </c>
      <c r="F11" s="6">
        <v>34000</v>
      </c>
      <c r="G11" s="3">
        <v>1</v>
      </c>
      <c r="H11" s="6">
        <f t="shared" si="0"/>
        <v>34000</v>
      </c>
      <c r="I11" s="2"/>
    </row>
    <row r="12" spans="1:9" ht="25.5" customHeight="1">
      <c r="A12" s="102"/>
      <c r="B12" s="103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2"/>
      <c r="B13" s="103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2"/>
      <c r="B14" s="103"/>
      <c r="C14" s="48" t="s">
        <v>69</v>
      </c>
      <c r="D14" s="49"/>
      <c r="E14" s="3" t="s">
        <v>13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5.5" customHeight="1">
      <c r="A15" s="102"/>
      <c r="B15" s="103"/>
      <c r="C15" s="48" t="s">
        <v>70</v>
      </c>
      <c r="D15" s="49"/>
      <c r="E15" s="3" t="s">
        <v>14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5.5" customHeight="1">
      <c r="A16" s="102"/>
      <c r="B16" s="103"/>
      <c r="C16" s="55" t="s">
        <v>63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2"/>
      <c r="B17" s="103"/>
      <c r="C17" s="21"/>
      <c r="D17" s="20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2"/>
      <c r="B18" s="103"/>
      <c r="C18" s="57" t="s">
        <v>58</v>
      </c>
      <c r="D18" s="58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102"/>
      <c r="B19" s="103"/>
      <c r="C19" s="53"/>
      <c r="D19" s="54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102"/>
      <c r="B20" s="103"/>
      <c r="C20" s="41" t="s">
        <v>18</v>
      </c>
      <c r="D20" s="41"/>
      <c r="E20" s="61">
        <f>SUM(H6:H19)</f>
        <v>330000</v>
      </c>
      <c r="F20" s="61"/>
      <c r="G20" s="30">
        <v>1</v>
      </c>
      <c r="H20" s="99" t="s">
        <v>20</v>
      </c>
      <c r="I20" s="2"/>
    </row>
    <row r="21" spans="1:9" ht="12.75" customHeight="1">
      <c r="A21" s="102"/>
      <c r="B21" s="103"/>
      <c r="C21" s="41"/>
      <c r="D21" s="41"/>
      <c r="E21" s="61">
        <f>E20*G20</f>
        <v>330000</v>
      </c>
      <c r="F21" s="61"/>
      <c r="G21" s="61"/>
      <c r="H21" s="99"/>
      <c r="I21" s="2"/>
    </row>
    <row r="22" spans="1:9" ht="12.75" customHeight="1">
      <c r="A22" s="102"/>
      <c r="B22" s="103"/>
      <c r="C22" s="41"/>
      <c r="D22" s="41"/>
      <c r="E22" s="61"/>
      <c r="F22" s="61"/>
      <c r="G22" s="61"/>
      <c r="H22" s="99"/>
      <c r="I22" s="2"/>
    </row>
    <row r="23" spans="1:9" ht="17.25" customHeight="1">
      <c r="A23" s="102"/>
      <c r="B23" s="103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4"/>
      <c r="B24" s="105"/>
      <c r="C24" s="48" t="s">
        <v>74</v>
      </c>
      <c r="D24" s="49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16.5" customHeight="1">
      <c r="A25" s="68" t="str">
        <f>IF(F37="현금(이체X)",Sheet2!D2,IF(F37="카드",Sheet2!D2,IF(F37="이체 및 현금영수증",Sheet2!E1,IF(F37="카드+현금",Sheet2!D2,IF(F37="이체 및 세금계산서",Sheet2!D1)))))</f>
        <v>참고사항</v>
      </c>
      <c r="B25" s="69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0"/>
      <c r="B26" s="71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70"/>
      <c r="B27" s="71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70"/>
      <c r="B28" s="71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0"/>
      <c r="B29" s="71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0"/>
      <c r="B30" s="71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0"/>
      <c r="B31" s="71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2"/>
      <c r="B32" s="73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4" t="s">
        <v>34</v>
      </c>
      <c r="B33" s="75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7" t="s">
        <v>20</v>
      </c>
      <c r="I33" s="2"/>
    </row>
    <row r="34" spans="1:9" ht="14.25" customHeight="1">
      <c r="A34" s="76"/>
      <c r="B34" s="77"/>
      <c r="C34" s="44"/>
      <c r="D34" s="45"/>
      <c r="E34" s="63"/>
      <c r="F34" s="63"/>
      <c r="G34" s="64"/>
      <c r="H34" s="98"/>
      <c r="I34" s="2"/>
    </row>
    <row r="35" spans="1:9" ht="16.5" customHeight="1">
      <c r="A35" s="66" t="s">
        <v>37</v>
      </c>
      <c r="B35" s="67"/>
      <c r="C35" s="80"/>
      <c r="D35" s="81"/>
      <c r="E35" s="8" t="s">
        <v>4</v>
      </c>
      <c r="F35" s="108">
        <f>SUM(E21,E33)</f>
        <v>330000</v>
      </c>
      <c r="G35" s="108"/>
      <c r="H35" s="9" t="s">
        <v>20</v>
      </c>
      <c r="I35" s="2"/>
    </row>
    <row r="36" spans="1:9" ht="16.5" customHeight="1">
      <c r="A36" s="66" t="s">
        <v>36</v>
      </c>
      <c r="B36" s="67"/>
      <c r="C36" s="7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9"/>
      <c r="E36" s="8" t="s">
        <v>21</v>
      </c>
      <c r="F36" s="106">
        <f>F35*1.1-F35</f>
        <v>33000.000000000058</v>
      </c>
      <c r="G36" s="107"/>
      <c r="H36" s="10"/>
      <c r="I36" s="2"/>
    </row>
    <row r="37" spans="1:9" ht="17.25" customHeight="1">
      <c r="A37" s="66" t="s">
        <v>32</v>
      </c>
      <c r="B37" s="67"/>
      <c r="C37" s="82"/>
      <c r="D37" s="83"/>
      <c r="E37" s="8" t="s">
        <v>31</v>
      </c>
      <c r="F37" s="62" t="s">
        <v>64</v>
      </c>
      <c r="G37" s="65"/>
      <c r="H37" s="31"/>
      <c r="I37" s="2"/>
    </row>
    <row r="38" spans="1:9" ht="19.5" customHeight="1">
      <c r="A38" s="74" t="s">
        <v>33</v>
      </c>
      <c r="B38" s="75"/>
      <c r="C38" s="84">
        <f>SUM(C35:C36)-C37</f>
        <v>0</v>
      </c>
      <c r="D38" s="85"/>
      <c r="E38" s="26" t="s">
        <v>62</v>
      </c>
      <c r="F38" s="109"/>
      <c r="G38" s="110"/>
      <c r="H38" s="111"/>
      <c r="I38" s="2"/>
    </row>
    <row r="39" spans="1:9" ht="20.25" customHeight="1">
      <c r="A39" s="76"/>
      <c r="B39" s="77"/>
      <c r="C39" s="86"/>
      <c r="D39" s="87"/>
      <c r="E39" s="13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370000</v>
      </c>
      <c r="G39" s="61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2" t="s">
        <v>40</v>
      </c>
      <c r="E1" s="28" t="s">
        <v>60</v>
      </c>
      <c r="F1" s="28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4" t="s">
        <v>41</v>
      </c>
    </row>
    <row r="4" spans="1:6">
      <c r="A4" t="s">
        <v>30</v>
      </c>
      <c r="B4" s="11">
        <f>Sheet1!F35-(Sheet1!C35)</f>
        <v>330000</v>
      </c>
    </row>
    <row r="5" spans="1:6">
      <c r="A5" t="s">
        <v>44</v>
      </c>
      <c r="B5">
        <f>B4*1.13</f>
        <v>372899.99999999994</v>
      </c>
    </row>
    <row r="6" spans="1:6">
      <c r="A6" t="s">
        <v>42</v>
      </c>
    </row>
    <row r="7" spans="1:6">
      <c r="A7" t="s">
        <v>19</v>
      </c>
      <c r="B7" s="11">
        <v>60000</v>
      </c>
    </row>
    <row r="8" spans="1:6">
      <c r="A8" t="s">
        <v>53</v>
      </c>
      <c r="B8" s="11">
        <v>70000</v>
      </c>
    </row>
    <row r="9" spans="1:6">
      <c r="A9" t="s">
        <v>51</v>
      </c>
      <c r="B9" s="11">
        <v>80000</v>
      </c>
    </row>
    <row r="10" spans="1:6">
      <c r="A10" t="s">
        <v>52</v>
      </c>
      <c r="B10" s="11">
        <v>100000</v>
      </c>
    </row>
    <row r="11" spans="1:6">
      <c r="A11" t="s">
        <v>55</v>
      </c>
      <c r="B11" s="11">
        <v>151200</v>
      </c>
    </row>
    <row r="12" spans="1:6">
      <c r="A12" t="s">
        <v>54</v>
      </c>
      <c r="B12" s="11">
        <v>188000</v>
      </c>
    </row>
    <row r="13" spans="1:6">
      <c r="A13" t="s">
        <v>56</v>
      </c>
      <c r="B13" s="11">
        <v>194290</v>
      </c>
    </row>
    <row r="14" spans="1:6">
      <c r="A14" t="s">
        <v>57</v>
      </c>
      <c r="B14" s="11">
        <v>359000</v>
      </c>
    </row>
    <row r="15" spans="1:6">
      <c r="A15" t="s">
        <v>59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2020-08-18T08:36:22Z</dcterms:modified>
</cp:coreProperties>
</file>