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/>
  <mc:AlternateContent xmlns:mc="http://schemas.openxmlformats.org/markup-compatibility/2006">
    <mc:Choice Requires="x15">
      <x15ac:absPath xmlns:x15ac="http://schemas.microsoft.com/office/spreadsheetml/2010/11/ac" url="D:\수아자료들\데이터 분류 백업\전체 견적서 보관함\2020년 견적서\"/>
    </mc:Choice>
  </mc:AlternateContent>
  <xr:revisionPtr revIDLastSave="0" documentId="8_{7CF7F5A2-0477-4DC1-B682-FD9B4CBF1569}" xr6:coauthVersionLast="45" xr6:coauthVersionMax="45" xr10:uidLastSave="{00000000-0000-0000-0000-000000000000}"/>
  <bookViews>
    <workbookView xWindow="4620" yWindow="4200" windowWidth="14940" windowHeight="10050" xr2:uid="{00000000-000D-0000-FFFF-FFFF00000000}"/>
  </bookViews>
  <sheets>
    <sheet name="Sheet1" sheetId="1" r:id="rId1"/>
    <sheet name="Sheet2" sheetId="2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5" i="1" l="1"/>
  <c r="B3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19" i="1"/>
  <c r="H25" i="1"/>
  <c r="H26" i="1"/>
  <c r="H27" i="1"/>
  <c r="H28" i="1"/>
  <c r="H29" i="1"/>
  <c r="H30" i="1"/>
  <c r="H31" i="1"/>
  <c r="H32" i="1"/>
  <c r="H24" i="1" l="1"/>
  <c r="E33" i="1" s="1"/>
  <c r="H6" i="1"/>
  <c r="H18" i="1" l="1"/>
  <c r="H17" i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<sst xmlns="http://schemas.openxmlformats.org/spreadsheetml/2006/main" count="82" uniqueCount="74">
  <si>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</si>
  <si>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</si>
  <si>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</si>
  <si>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</si>
  <si>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</si>
  <si>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</si>
  <si>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</si>
  <si>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</si>
  <si>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</si>
  <si>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</si>
  <si>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</si>
  <si>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</si>
  <si>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</si>
  <si>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</si>
  <si>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</si>
  <si>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</si>
  <si>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</si>
  <si>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</si>
  <si>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</si>
  <si>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</si>
  <si>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</si>
  <si>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</si>
  <si>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</si>
  <si>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</si>
  <si>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</si>
  <si>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복구솔루션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</si>
  <si>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</si>
  <si>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</si>
  <si>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</si>
  <si>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</si>
  <si>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</si>
  <si>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</si>
  <si>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</si>
  <si>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</si>
  <si>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</si>
  <si>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</si>
  <si>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</si>
  <si>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</si>
  <si>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</si>
  <si>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</si>
  <si>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</si>
  <si>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</si>
  <si>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</si>
  <si>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</si>
  <si>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</si>
  <si>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</si>
  <si>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>▣ 기본무상 1년보증 (공임6만원 추가시)</t>
    <phoneticPr fontId="1" type="noConversion"/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</si>
  <si>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</si>
  <si>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</si>
  <si>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</si>
  <si>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</si>
  <si>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</si>
  <si>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</si>
  <si>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</si>
  <si>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</si>
  <si>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</si>
  <si>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</si>
  <si>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</si>
  <si>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</si>
  <si>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</si>
  <si>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</si>
  <si>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</si>
  <si>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할인금</t>
    <phoneticPr fontId="1" type="noConversion"/>
  </si>
  <si>
    <t>/</t>
    <phoneticPr fontId="1" type="noConversion"/>
  </si>
  <si>
    <t>카드</t>
  </si>
  <si>
    <t>인텔 코어i3-9세대 9100F (커피레이크-R) (정품)</t>
    <phoneticPr fontId="1" type="noConversion"/>
  </si>
  <si>
    <t>ASRock H310M-DGS</t>
    <phoneticPr fontId="1" type="noConversion"/>
  </si>
  <si>
    <t>삼성전자 DDR4 PC4-21300 (16GB)</t>
    <phoneticPr fontId="1" type="noConversion"/>
  </si>
  <si>
    <t>HIS 라데온 RX 570 IceQ X2 Turbo D5 4GB</t>
    <phoneticPr fontId="1" type="noConversion"/>
  </si>
  <si>
    <t>기존</t>
    <phoneticPr fontId="1" type="noConversion"/>
  </si>
  <si>
    <t>DAVEN D1 MESH 아크릴 (블랙)</t>
    <phoneticPr fontId="1" type="noConversion"/>
  </si>
  <si>
    <t>잘만 550W 80PLUS Bronze 230V EU</t>
    <phoneticPr fontId="1" type="noConversion"/>
  </si>
  <si>
    <t>인텔 정품쿨러</t>
    <phoneticPr fontId="1" type="noConversion"/>
  </si>
  <si>
    <t>피파4 + 20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</si>
</sst>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8"/>
      <color theme="1"/>
      <name val="MS Gothic"/>
      <family val="3"/>
      <charset val="1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9" tint="0.39997558519241921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2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0" fontId="9" fillId="3" borderId="1" xfId="0" applyFont="1" applyFill="1" applyBorder="1" applyAlignment="1">
      <alignment horizontal="center" vertical="center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176" fontId="2" fillId="5" borderId="3" xfId="0" applyNumberFormat="1" applyFont="1" applyFill="1" applyBorder="1" applyAlignment="1">
      <alignment vertical="center"/>
    </xf>
    <xf numFmtId="176" fontId="2" fillId="5" borderId="1" xfId="0" applyNumberFormat="1" applyFont="1" applyFill="1" applyBorder="1">
      <alignment vertical="center"/>
    </xf>
    <xf numFmtId="0" fontId="7" fillId="5" borderId="4" xfId="0" applyFont="1" applyFill="1" applyBorder="1" applyAlignment="1">
      <alignment horizontal="center" vertical="center" wrapText="1"/>
    </xf>
    <xf numFmtId="0" fontId="7" fillId="5" borderId="6" xfId="0" applyFont="1" applyFill="1" applyBorder="1" applyAlignment="1">
      <alignment horizontal="center" vertical="center" wrapText="1"/>
    </xf>
    <xf numFmtId="0" fontId="7" fillId="5" borderId="7" xfId="0" applyFont="1" applyFill="1" applyBorder="1" applyAlignment="1">
      <alignment horizontal="center" vertical="center" wrapText="1"/>
    </xf>
    <xf numFmtId="0" fontId="7" fillId="5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2" xfId="0" applyNumberFormat="1" applyFont="1" applyFill="1" applyBorder="1" applyAlignment="1">
      <alignment horizontal="center" vertical="center"/>
    </xf>
    <xf numFmtId="176" fontId="2" fillId="5" borderId="12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14" xfId="0" applyNumberFormat="1" applyFont="1" applyFill="1" applyBorder="1" applyAlignment="1">
      <alignment horizontal="center" vertical="center"/>
    </xf>
    <xf numFmtId="0" fontId="9" fillId="6" borderId="2" xfId="0" applyFont="1" applyFill="1" applyBorder="1" applyAlignment="1">
      <alignment horizontal="center" vertical="center" wrapText="1"/>
    </xf>
    <xf numFmtId="0" fontId="9" fillId="6" borderId="3" xfId="0" applyFont="1" applyFill="1" applyBorder="1" applyAlignment="1">
      <alignment horizontal="center" vertical="center" wrapText="1"/>
    </xf>
    <xf numFmtId="0" fontId="10" fillId="6" borderId="4" xfId="0" applyFont="1" applyFill="1" applyBorder="1" applyAlignment="1">
      <alignment horizontal="center" vertical="top" wrapText="1"/>
    </xf>
    <xf numFmtId="0" fontId="10" fillId="6" borderId="6" xfId="0" applyFont="1" applyFill="1" applyBorder="1" applyAlignment="1">
      <alignment horizontal="center" vertical="top" wrapText="1"/>
    </xf>
    <xf numFmtId="0" fontId="10" fillId="6" borderId="7" xfId="0" applyFont="1" applyFill="1" applyBorder="1" applyAlignment="1">
      <alignment horizontal="center" vertical="top" wrapText="1"/>
    </xf>
    <xf numFmtId="0" fontId="10" fillId="6" borderId="8" xfId="0" applyFont="1" applyFill="1" applyBorder="1" applyAlignment="1">
      <alignment horizontal="center" vertical="top" wrapText="1"/>
    </xf>
    <xf numFmtId="0" fontId="10" fillId="6" borderId="9" xfId="0" applyFont="1" applyFill="1" applyBorder="1" applyAlignment="1">
      <alignment horizontal="center" vertical="top" wrapText="1"/>
    </xf>
    <xf numFmtId="0" fontId="10" fillId="6" borderId="11" xfId="0" applyFont="1" applyFill="1" applyBorder="1" applyAlignment="1">
      <alignment horizontal="center" vertical="top" wrapText="1"/>
    </xf>
    <xf numFmtId="0" fontId="9" fillId="6" borderId="4" xfId="0" applyFont="1" applyFill="1" applyBorder="1" applyAlignment="1">
      <alignment horizontal="center" vertical="center" wrapText="1"/>
    </xf>
    <xf numFmtId="0" fontId="9" fillId="6" borderId="6" xfId="0" applyFont="1" applyFill="1" applyBorder="1" applyAlignment="1">
      <alignment horizontal="center" vertical="center" wrapText="1"/>
    </xf>
    <xf numFmtId="0" fontId="9" fillId="6" borderId="9" xfId="0" applyFont="1" applyFill="1" applyBorder="1" applyAlignment="1">
      <alignment horizontal="center" vertical="center" wrapText="1"/>
    </xf>
    <xf numFmtId="0" fontId="9" fillId="6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5" borderId="4" xfId="0" applyNumberFormat="1" applyFont="1" applyFill="1" applyBorder="1" applyAlignment="1">
      <alignment horizontal="center" vertical="center"/>
    </xf>
    <xf numFmtId="178" fontId="4" fillId="5" borderId="6" xfId="0" applyNumberFormat="1" applyFont="1" applyFill="1" applyBorder="1" applyAlignment="1">
      <alignment horizontal="center" vertical="center"/>
    </xf>
    <xf numFmtId="178" fontId="4" fillId="5" borderId="9" xfId="0" applyNumberFormat="1" applyFont="1" applyFill="1" applyBorder="1" applyAlignment="1">
      <alignment horizontal="center" vertical="center"/>
    </xf>
    <xf numFmtId="178" fontId="4" fillId="5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left" vertical="center" wrapText="1"/>
    </xf>
    <xf numFmtId="0" fontId="5" fillId="5" borderId="6" xfId="0" applyFont="1" applyFill="1" applyBorder="1" applyAlignment="1">
      <alignment horizontal="left" vertical="center" wrapText="1"/>
    </xf>
    <xf numFmtId="0" fontId="5" fillId="5" borderId="7" xfId="0" applyFont="1" applyFill="1" applyBorder="1" applyAlignment="1">
      <alignment horizontal="left" vertical="center" wrapText="1"/>
    </xf>
    <xf numFmtId="0" fontId="5" fillId="5" borderId="8" xfId="0" applyFont="1" applyFill="1" applyBorder="1" applyAlignment="1">
      <alignment horizontal="left" vertical="center" wrapText="1"/>
    </xf>
    <xf numFmtId="0" fontId="5" fillId="5" borderId="9" xfId="0" applyFont="1" applyFill="1" applyBorder="1" applyAlignment="1">
      <alignment horizontal="left" vertical="center" wrapText="1"/>
    </xf>
    <xf numFmtId="0" fontId="5" fillId="5" borderId="11" xfId="0" applyFont="1" applyFill="1" applyBorder="1" applyAlignment="1">
      <alignment horizontal="left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종이">
      <a:dk1>
        <a:sysClr val="windowText" lastClr="000000"/>
      </a:dk1>
      <a:lt1>
        <a:sysClr val="window" lastClr="FFFFFF"/>
      </a:lt1>
      <a:dk2>
        <a:srgbClr val="444D26"/>
      </a:dk2>
      <a:lt2>
        <a:srgbClr val="FEFAC9"/>
      </a:lt2>
      <a:accent1>
        <a:srgbClr val="A5B592"/>
      </a:accent1>
      <a:accent2>
        <a:srgbClr val="F3A447"/>
      </a:accent2>
      <a:accent3>
        <a:srgbClr val="E7BC29"/>
      </a:accent3>
      <a:accent4>
        <a:srgbClr val="D092A7"/>
      </a:accent4>
      <a:accent5>
        <a:srgbClr val="9C85C0"/>
      </a:accent5>
      <a:accent6>
        <a:srgbClr val="809EC2"/>
      </a:accent6>
      <a:hlink>
        <a:srgbClr val="8E58B6"/>
      </a:hlink>
      <a:folHlink>
        <a:srgbClr val="7F6F6F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Layout" zoomScaleNormal="100" workbookViewId="0">
      <selection activeCell="B1" sqref="B1"/>
    </sheetView>
  </sheetViews>
  <sheetFormatPr defaultRowHeight="16.5"/>
  <cols>
    <col min="1" max="1" width="6.875" customWidth="1"/>
    <col min="2" max="2" width="18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9" t="s">
        <v>61</v>
      </c>
      <c r="B1" s="24" t="s">
        <v>73</v>
      </c>
      <c r="C1" s="33" t="s">
        <v>46</v>
      </c>
      <c r="D1" s="34"/>
      <c r="E1" s="88"/>
      <c r="F1" s="89"/>
      <c r="G1" s="89"/>
      <c r="H1" s="90"/>
    </row>
    <row r="2" spans="1:9" ht="22.5" customHeight="1">
      <c r="A2" s="16" t="s">
        <v>47</v>
      </c>
      <c r="B2" s="23">
        <v>1027874888</v>
      </c>
      <c r="C2" s="35"/>
      <c r="D2" s="36"/>
      <c r="E2" s="91"/>
      <c r="F2" s="92"/>
      <c r="G2" s="92"/>
      <c r="H2" s="93"/>
    </row>
    <row r="3" spans="1:9" ht="22.5" customHeight="1">
      <c r="A3" s="16" t="s">
        <v>48</v>
      </c>
      <c r="B3" s="18">
        <f ca="1">TODAY()</f>
        <v>44062</v>
      </c>
      <c r="C3" s="17" t="s">
        <v>49</v>
      </c>
      <c r="D3" s="22"/>
      <c r="E3" s="91"/>
      <c r="F3" s="92"/>
      <c r="G3" s="92"/>
      <c r="H3" s="93"/>
    </row>
    <row r="4" spans="1:9" ht="22.5" customHeight="1">
      <c r="A4" s="15" t="s">
        <v>45</v>
      </c>
      <c r="B4" s="39"/>
      <c r="C4" s="39"/>
      <c r="D4" s="40"/>
      <c r="E4" s="94"/>
      <c r="F4" s="95"/>
      <c r="G4" s="95"/>
      <c r="H4" s="96"/>
    </row>
    <row r="5" spans="1:9">
      <c r="A5" s="37" t="s">
        <v>0</v>
      </c>
      <c r="B5" s="38"/>
      <c r="C5" s="37" t="s">
        <v>5</v>
      </c>
      <c r="D5" s="38"/>
      <c r="E5" s="1" t="s">
        <v>1</v>
      </c>
      <c r="F5" s="1" t="s">
        <v>2</v>
      </c>
      <c r="G5" s="1" t="s">
        <v>3</v>
      </c>
      <c r="H5" s="1" t="s">
        <v>4</v>
      </c>
    </row>
    <row r="6" spans="1:9" ht="25.5" customHeight="1">
      <c r="A6" s="100" t="s">
        <v>26</v>
      </c>
      <c r="B6" s="101"/>
      <c r="C6" s="59" t="s">
        <v>65</v>
      </c>
      <c r="D6" s="60"/>
      <c r="E6" s="3" t="s">
        <v>6</v>
      </c>
      <c r="F6" s="6">
        <v>95000</v>
      </c>
      <c r="G6" s="3">
        <v>1</v>
      </c>
      <c r="H6" s="6">
        <f>F6*G6</f>
        <v>95000</v>
      </c>
      <c r="I6" s="2"/>
    </row>
    <row r="7" spans="1:9" ht="25.5" customHeight="1">
      <c r="A7" s="102"/>
      <c r="B7" s="103"/>
      <c r="C7" s="59" t="s">
        <v>72</v>
      </c>
      <c r="D7" s="60"/>
      <c r="E7" s="27" t="s">
        <v>15</v>
      </c>
      <c r="F7" s="6">
        <v>0</v>
      </c>
      <c r="G7" s="3">
        <v>1</v>
      </c>
      <c r="H7" s="6">
        <f t="shared" ref="H7:H19" si="0">F7*G7</f>
        <v>0</v>
      </c>
      <c r="I7" s="2"/>
    </row>
    <row r="8" spans="1:9" ht="25.5" customHeight="1">
      <c r="A8" s="102"/>
      <c r="B8" s="103"/>
      <c r="C8" s="59" t="s">
        <v>66</v>
      </c>
      <c r="D8" s="60"/>
      <c r="E8" s="3" t="s">
        <v>7</v>
      </c>
      <c r="F8" s="6">
        <v>70000</v>
      </c>
      <c r="G8" s="3">
        <v>1</v>
      </c>
      <c r="H8" s="6">
        <f t="shared" si="0"/>
        <v>70000</v>
      </c>
      <c r="I8" s="2"/>
    </row>
    <row r="9" spans="1:9" ht="25.5" customHeight="1">
      <c r="A9" s="102"/>
      <c r="B9" s="103"/>
      <c r="C9" s="59" t="s">
        <v>67</v>
      </c>
      <c r="D9" s="60"/>
      <c r="E9" s="3" t="s">
        <v>8</v>
      </c>
      <c r="F9" s="6">
        <v>65000</v>
      </c>
      <c r="G9" s="3">
        <v>1</v>
      </c>
      <c r="H9" s="6">
        <f t="shared" si="0"/>
        <v>65000</v>
      </c>
      <c r="I9" s="2"/>
    </row>
    <row r="10" spans="1:9" ht="25.5" customHeight="1">
      <c r="A10" s="102"/>
      <c r="B10" s="103"/>
      <c r="C10" s="59" t="s">
        <v>68</v>
      </c>
      <c r="D10" s="60"/>
      <c r="E10" s="3" t="s">
        <v>9</v>
      </c>
      <c r="F10" s="6">
        <v>165000</v>
      </c>
      <c r="G10" s="3">
        <v>1</v>
      </c>
      <c r="H10" s="6">
        <f t="shared" si="0"/>
        <v>165000</v>
      </c>
      <c r="I10" s="2"/>
    </row>
    <row r="11" spans="1:9" ht="25.5" customHeight="1">
      <c r="A11" s="102"/>
      <c r="B11" s="103"/>
      <c r="C11" s="59" t="s">
        <v>69</v>
      </c>
      <c r="D11" s="60"/>
      <c r="E11" s="3" t="s">
        <v>10</v>
      </c>
      <c r="F11" s="6">
        <v>0</v>
      </c>
      <c r="G11" s="3">
        <v>1</v>
      </c>
      <c r="H11" s="6">
        <f t="shared" si="0"/>
        <v>0</v>
      </c>
      <c r="I11" s="2"/>
    </row>
    <row r="12" spans="1:9" ht="25.5" customHeight="1">
      <c r="A12" s="102"/>
      <c r="B12" s="103"/>
      <c r="C12" s="59"/>
      <c r="D12" s="60"/>
      <c r="E12" s="3" t="s">
        <v>11</v>
      </c>
      <c r="F12" s="6"/>
      <c r="G12" s="3"/>
      <c r="H12" s="6">
        <f t="shared" si="0"/>
        <v>0</v>
      </c>
      <c r="I12" s="2"/>
    </row>
    <row r="13" spans="1:9" ht="25.5" customHeight="1">
      <c r="A13" s="102"/>
      <c r="B13" s="103"/>
      <c r="C13" s="48" t="s">
        <v>63</v>
      </c>
      <c r="D13" s="49"/>
      <c r="E13" s="3" t="s">
        <v>12</v>
      </c>
      <c r="F13" s="6"/>
      <c r="G13" s="3"/>
      <c r="H13" s="6">
        <f t="shared" si="0"/>
        <v>0</v>
      </c>
      <c r="I13" s="2"/>
    </row>
    <row r="14" spans="1:9" ht="25.5" customHeight="1">
      <c r="A14" s="102"/>
      <c r="B14" s="103"/>
      <c r="C14" s="48" t="s">
        <v>70</v>
      </c>
      <c r="D14" s="49"/>
      <c r="E14" s="3" t="s">
        <v>13</v>
      </c>
      <c r="F14" s="6">
        <v>25000</v>
      </c>
      <c r="G14" s="3">
        <v>1</v>
      </c>
      <c r="H14" s="6">
        <f t="shared" si="0"/>
        <v>25000</v>
      </c>
      <c r="I14" s="2"/>
    </row>
    <row r="15" spans="1:9" ht="25.5" customHeight="1">
      <c r="A15" s="102"/>
      <c r="B15" s="103"/>
      <c r="C15" s="48" t="s">
        <v>71</v>
      </c>
      <c r="D15" s="49"/>
      <c r="E15" s="3" t="s">
        <v>14</v>
      </c>
      <c r="F15" s="6">
        <v>50000</v>
      </c>
      <c r="G15" s="3">
        <v>1</v>
      </c>
      <c r="H15" s="6">
        <f t="shared" si="0"/>
        <v>50000</v>
      </c>
      <c r="I15" s="2"/>
    </row>
    <row r="16" spans="1:9" ht="25.5" customHeight="1">
      <c r="A16" s="102"/>
      <c r="B16" s="103"/>
      <c r="C16" s="55" t="s">
        <v>63</v>
      </c>
      <c r="D16" s="56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102"/>
      <c r="B17" s="103"/>
      <c r="C17" s="21"/>
      <c r="D17" s="20" t="s">
        <v>50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2"/>
      <c r="B18" s="103"/>
      <c r="C18" s="57" t="s">
        <v>58</v>
      </c>
      <c r="D18" s="58"/>
      <c r="E18" s="4" t="s">
        <v>27</v>
      </c>
      <c r="F18" s="7"/>
      <c r="G18" s="4"/>
      <c r="H18" s="6">
        <f t="shared" si="0"/>
        <v>0</v>
      </c>
      <c r="I18" s="2"/>
    </row>
    <row r="19" spans="1:9">
      <c r="A19" s="102"/>
      <c r="B19" s="103"/>
      <c r="C19" s="53"/>
      <c r="D19" s="54"/>
      <c r="E19" s="4" t="s">
        <v>25</v>
      </c>
      <c r="F19" s="7"/>
      <c r="G19" s="4"/>
      <c r="H19" s="7">
        <f t="shared" si="0"/>
        <v>0</v>
      </c>
      <c r="I19" s="2"/>
    </row>
    <row r="20" spans="1:9" ht="12.75" customHeight="1">
      <c r="A20" s="102"/>
      <c r="B20" s="103"/>
      <c r="C20" s="41" t="s">
        <v>18</v>
      </c>
      <c r="D20" s="41"/>
      <c r="E20" s="61">
        <f>SUM(H6:H19)</f>
        <v>530000</v>
      </c>
      <c r="F20" s="61"/>
      <c r="G20" s="30">
        <v>1</v>
      </c>
      <c r="H20" s="99" t="s">
        <v>20</v>
      </c>
      <c r="I20" s="2"/>
    </row>
    <row r="21" spans="1:9" ht="12.75" customHeight="1">
      <c r="A21" s="102"/>
      <c r="B21" s="103"/>
      <c r="C21" s="41"/>
      <c r="D21" s="41"/>
      <c r="E21" s="61">
        <f>E20*G20</f>
        <v>530000</v>
      </c>
      <c r="F21" s="61"/>
      <c r="G21" s="61"/>
      <c r="H21" s="99"/>
      <c r="I21" s="2"/>
    </row>
    <row r="22" spans="1:9" ht="12.75" customHeight="1">
      <c r="A22" s="102"/>
      <c r="B22" s="103"/>
      <c r="C22" s="41"/>
      <c r="D22" s="41"/>
      <c r="E22" s="61"/>
      <c r="F22" s="61"/>
      <c r="G22" s="61"/>
      <c r="H22" s="99"/>
      <c r="I22" s="2"/>
    </row>
    <row r="23" spans="1:9" ht="17.25" customHeight="1">
      <c r="A23" s="102"/>
      <c r="B23" s="103"/>
      <c r="C23" s="46" t="s">
        <v>23</v>
      </c>
      <c r="D23" s="47"/>
      <c r="E23" s="19" t="s">
        <v>1</v>
      </c>
      <c r="F23" s="19" t="s">
        <v>2</v>
      </c>
      <c r="G23" s="19" t="s">
        <v>3</v>
      </c>
      <c r="H23" s="19"/>
      <c r="I23" s="2"/>
    </row>
    <row r="24" spans="1:9">
      <c r="A24" s="104"/>
      <c r="B24" s="105"/>
      <c r="C24" s="48"/>
      <c r="D24" s="49"/>
      <c r="E24" s="5"/>
      <c r="F24" s="6"/>
      <c r="G24" s="3"/>
      <c r="H24" s="6">
        <f>F24*G24</f>
        <v>0</v>
      </c>
      <c r="I24" s="2"/>
    </row>
    <row r="25" spans="1:9" ht="16.5" customHeight="1">
      <c r="A25" s="68" t="str">
        <f>IF(F37="현금(이체X)",Sheet2!D2,IF(F37="카드",Sheet2!D2,IF(F37="이체 및 현금영수증",Sheet2!E1,IF(F37="카드+현금",Sheet2!D2,IF(F37="이체 및 세금계산서",Sheet2!D1)))))</f>
        <v>참고사항</v>
      </c>
      <c r="B25" s="69"/>
      <c r="C25" s="50"/>
      <c r="D25" s="49"/>
      <c r="E25" s="3"/>
      <c r="F25" s="6"/>
      <c r="G25" s="3"/>
      <c r="H25" s="6">
        <f t="shared" ref="H25:H32" si="1">F25*G25</f>
        <v>0</v>
      </c>
      <c r="I25" s="2"/>
    </row>
    <row r="26" spans="1:9">
      <c r="A26" s="70"/>
      <c r="B26" s="71"/>
      <c r="C26" s="50"/>
      <c r="D26" s="49"/>
      <c r="E26" s="5"/>
      <c r="F26" s="6"/>
      <c r="G26" s="3"/>
      <c r="H26" s="6">
        <f t="shared" si="1"/>
        <v>0</v>
      </c>
      <c r="I26" s="2"/>
    </row>
    <row r="27" spans="1:9">
      <c r="A27" s="70"/>
      <c r="B27" s="71"/>
      <c r="C27" s="51"/>
      <c r="D27" s="52"/>
      <c r="E27" s="5"/>
      <c r="F27" s="6"/>
      <c r="G27" s="3"/>
      <c r="H27" s="6">
        <f t="shared" si="1"/>
        <v>0</v>
      </c>
      <c r="I27" s="2"/>
    </row>
    <row r="28" spans="1:9">
      <c r="A28" s="70"/>
      <c r="B28" s="71"/>
      <c r="C28" s="51"/>
      <c r="D28" s="52"/>
      <c r="E28" s="5"/>
      <c r="F28" s="6"/>
      <c r="G28" s="3"/>
      <c r="H28" s="6">
        <f t="shared" si="1"/>
        <v>0</v>
      </c>
      <c r="I28" s="2"/>
    </row>
    <row r="29" spans="1:9">
      <c r="A29" s="70"/>
      <c r="B29" s="71"/>
      <c r="C29" s="51"/>
      <c r="D29" s="52"/>
      <c r="E29" s="5"/>
      <c r="F29" s="6"/>
      <c r="G29" s="3"/>
      <c r="H29" s="6">
        <f t="shared" si="1"/>
        <v>0</v>
      </c>
      <c r="I29" s="2"/>
    </row>
    <row r="30" spans="1:9">
      <c r="A30" s="70"/>
      <c r="B30" s="71"/>
      <c r="C30" s="51"/>
      <c r="D30" s="52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0"/>
      <c r="B31" s="71"/>
      <c r="C31" s="51"/>
      <c r="D31" s="52"/>
      <c r="E31" s="5"/>
      <c r="F31" s="6"/>
      <c r="G31" s="3"/>
      <c r="H31" s="6">
        <f t="shared" si="1"/>
        <v>0</v>
      </c>
      <c r="I31" s="2"/>
    </row>
    <row r="32" spans="1:9">
      <c r="A32" s="72"/>
      <c r="B32" s="73"/>
      <c r="C32" s="51"/>
      <c r="D32" s="52"/>
      <c r="E32" s="5"/>
      <c r="F32" s="6"/>
      <c r="G32" s="3"/>
      <c r="H32" s="6">
        <f t="shared" si="1"/>
        <v>0</v>
      </c>
      <c r="I32" s="2"/>
    </row>
    <row r="33" spans="1:9" ht="13.5" customHeight="1">
      <c r="A33" s="74" t="s">
        <v>34</v>
      </c>
      <c r="B33" s="75"/>
      <c r="C33" s="42" t="str">
        <f>IF(F37="현금(이체X)",Sheet2!C1,IF(F37="카드",Sheet2!C1,IF(F37="이체 및 현금영수증",Sheet2!C1,IF(F37="카드+현금",Sheet2!C2,IF(F37="이체 및 세금계산서",Sheet2!C1)))))</f>
        <v>선택사항</v>
      </c>
      <c r="D33" s="43"/>
      <c r="E33" s="61">
        <f>SUM(H24:H32)</f>
        <v>0</v>
      </c>
      <c r="F33" s="61"/>
      <c r="G33" s="62"/>
      <c r="H33" s="97" t="s">
        <v>20</v>
      </c>
      <c r="I33" s="2"/>
    </row>
    <row r="34" spans="1:9" ht="14.25" customHeight="1">
      <c r="A34" s="76"/>
      <c r="B34" s="77"/>
      <c r="C34" s="44"/>
      <c r="D34" s="45"/>
      <c r="E34" s="63"/>
      <c r="F34" s="63"/>
      <c r="G34" s="64"/>
      <c r="H34" s="98"/>
      <c r="I34" s="2"/>
    </row>
    <row r="35" spans="1:9" ht="16.5" customHeight="1">
      <c r="A35" s="66" t="s">
        <v>37</v>
      </c>
      <c r="B35" s="67"/>
      <c r="C35" s="80"/>
      <c r="D35" s="81"/>
      <c r="E35" s="8" t="s">
        <v>4</v>
      </c>
      <c r="F35" s="108">
        <f>SUM(E21,E33)</f>
        <v>530000</v>
      </c>
      <c r="G35" s="108"/>
      <c r="H35" s="9" t="s">
        <v>20</v>
      </c>
      <c r="I35" s="2"/>
    </row>
    <row r="36" spans="1:9" ht="16.5" customHeight="1">
      <c r="A36" s="66" t="s">
        <v>36</v>
      </c>
      <c r="B36" s="67"/>
      <c r="C36" s="78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79"/>
      <c r="E36" s="8" t="s">
        <v>21</v>
      </c>
      <c r="F36" s="106">
        <f>F35*1.1-F35</f>
        <v>53000</v>
      </c>
      <c r="G36" s="107"/>
      <c r="H36" s="10"/>
      <c r="I36" s="2"/>
    </row>
    <row r="37" spans="1:9" ht="17.25" customHeight="1">
      <c r="A37" s="66" t="s">
        <v>32</v>
      </c>
      <c r="B37" s="67"/>
      <c r="C37" s="82"/>
      <c r="D37" s="83"/>
      <c r="E37" s="8" t="s">
        <v>31</v>
      </c>
      <c r="F37" s="62" t="s">
        <v>64</v>
      </c>
      <c r="G37" s="65"/>
      <c r="H37" s="31"/>
      <c r="I37" s="2"/>
    </row>
    <row r="38" spans="1:9" ht="19.5" customHeight="1">
      <c r="A38" s="74" t="s">
        <v>33</v>
      </c>
      <c r="B38" s="75"/>
      <c r="C38" s="84">
        <f>SUM(C35:C36)-C37</f>
        <v>0</v>
      </c>
      <c r="D38" s="85"/>
      <c r="E38" s="26" t="s">
        <v>62</v>
      </c>
      <c r="F38" s="109"/>
      <c r="G38" s="110"/>
      <c r="H38" s="111"/>
      <c r="I38" s="2"/>
    </row>
    <row r="39" spans="1:9" ht="20.25" customHeight="1">
      <c r="A39" s="76"/>
      <c r="B39" s="77"/>
      <c r="C39" s="86"/>
      <c r="D39" s="87"/>
      <c r="E39" s="13" t="s">
        <v>22</v>
      </c>
      <c r="F39" s="61">
        <f>IF(F37="현금(이체X)",F35,IF(F37="카드",ROUND(Sheet2!B5,-4),IF(F37="이체 및 현금영수증",F35+F35*10%,IF(F37="이체 및 세금계산서",F35+F35*10%,IF(F37="이체 및 세금계산서",F35+F35*10%,)))))-F38</f>
        <v>600000</v>
      </c>
      <c r="G39" s="61"/>
      <c r="H39" s="32" t="str">
        <f>IF(F37="현금(이체X)",Sheet2!B2,IF(F37="카드",Sheet2!A6,IF(F37="이체 및 현금영수증",Sheet2!B1,IF(F37="카드+현금",Sheet2!B3,IF(F37="이체 및 세금계산서",Sheet2!B1)))))</f>
        <v>VAT 및 수수료포함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1">
    <mergeCell ref="A38:B39"/>
    <mergeCell ref="C37:D37"/>
    <mergeCell ref="C38:D39"/>
    <mergeCell ref="E1:H4"/>
    <mergeCell ref="H33:H34"/>
    <mergeCell ref="H20:H22"/>
    <mergeCell ref="A6:B24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15:D15"/>
    <mergeCell ref="C16:D16"/>
    <mergeCell ref="C18:D18"/>
    <mergeCell ref="C10:D10"/>
    <mergeCell ref="C11:D11"/>
    <mergeCell ref="C12:D12"/>
    <mergeCell ref="C13:D13"/>
    <mergeCell ref="C14:D14"/>
    <mergeCell ref="C1:D2"/>
    <mergeCell ref="C5:D5"/>
    <mergeCell ref="B4:D4"/>
    <mergeCell ref="C20:D22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19:D19"/>
  </mergeCells>
  <phoneticPr fontId="1" type="noConversion"/>
  <conditionalFormatting sqref="K17:K18">
    <cfRule type="duplicateValues" dxfId="1" priority="1"/>
  </conditionalFormatting>
  <pageMargins left="0.23622047244094491" right="0.23622047244094491" top="0.98425196850393704" bottom="0" header="0" footer="0"/>
  <pageSetup paperSize="9" scale="85" orientation="portrait" horizontalDpi="4294967293" r:id="rId1"/>
  <headerFooter>
    <oddHeader>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disablePrompts="1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24</v>
      </c>
      <c r="C1" t="s">
        <v>38</v>
      </c>
      <c r="D1" s="12" t="s">
        <v>40</v>
      </c>
      <c r="E1" s="28" t="s">
        <v>60</v>
      </c>
      <c r="F1" s="28"/>
    </row>
    <row r="2" spans="1:6">
      <c r="A2" t="s">
        <v>28</v>
      </c>
      <c r="B2" t="s">
        <v>20</v>
      </c>
      <c r="C2" t="s">
        <v>43</v>
      </c>
      <c r="D2" t="s">
        <v>39</v>
      </c>
    </row>
    <row r="3" spans="1:6">
      <c r="A3" t="s">
        <v>29</v>
      </c>
      <c r="B3" t="s">
        <v>35</v>
      </c>
      <c r="D3" s="14" t="s">
        <v>41</v>
      </c>
    </row>
    <row r="4" spans="1:6">
      <c r="A4" t="s">
        <v>30</v>
      </c>
      <c r="B4" s="11">
        <f>Sheet1!F35-(Sheet1!C35)</f>
        <v>530000</v>
      </c>
    </row>
    <row r="5" spans="1:6">
      <c r="A5" t="s">
        <v>44</v>
      </c>
      <c r="B5">
        <f>B4*1.13</f>
        <v>598900</v>
      </c>
    </row>
    <row r="6" spans="1:6">
      <c r="A6" t="s">
        <v>42</v>
      </c>
    </row>
    <row r="7" spans="1:6">
      <c r="A7" t="s">
        <v>19</v>
      </c>
      <c r="B7" s="11">
        <v>60000</v>
      </c>
    </row>
    <row r="8" spans="1:6">
      <c r="A8" t="s">
        <v>53</v>
      </c>
      <c r="B8" s="11">
        <v>70000</v>
      </c>
    </row>
    <row r="9" spans="1:6">
      <c r="A9" t="s">
        <v>51</v>
      </c>
      <c r="B9" s="11">
        <v>80000</v>
      </c>
    </row>
    <row r="10" spans="1:6">
      <c r="A10" t="s">
        <v>52</v>
      </c>
      <c r="B10" s="11">
        <v>100000</v>
      </c>
    </row>
    <row r="11" spans="1:6">
      <c r="A11" t="s">
        <v>55</v>
      </c>
      <c r="B11" s="11">
        <v>151200</v>
      </c>
    </row>
    <row r="12" spans="1:6">
      <c r="A12" t="s">
        <v>54</v>
      </c>
      <c r="B12" s="11">
        <v>188000</v>
      </c>
    </row>
    <row r="13" spans="1:6">
      <c r="A13" t="s">
        <v>56</v>
      </c>
      <c r="B13" s="11">
        <v>194290</v>
      </c>
    </row>
    <row r="14" spans="1:6">
      <c r="A14" t="s">
        <v>57</v>
      </c>
      <c r="B14" s="11">
        <v>359000</v>
      </c>
    </row>
    <row r="15" spans="1:6">
      <c r="A15" t="s">
        <v>59</v>
      </c>
    </row>
    <row r="16" spans="1:6">
      <c r="A16" s="25"/>
    </row>
    <row r="17" spans="1:1">
      <c r="A17" s="25"/>
    </row>
    <row r="18" spans="1:1">
      <c r="A18" s="25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0" orientation="portrait" horizontalDpi="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2020-04-29T02:08:52Z</cp:lastPrinted>
  <dcterms:created xsi:type="dcterms:W3CDTF">2019-03-28T03:58:09Z</dcterms:created>
  <dcterms:modified xsi:type="dcterms:W3CDTF">2020-08-19T03:02:06Z</dcterms:modified>
</cp:coreProperties>
</file>