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D876A256-82CD-4DF0-8F51-CD079E2242C0}" xr6:coauthVersionLast="45" xr6:coauthVersionMax="45" xr10:uidLastSave="{00000000-0000-0000-0000-000000000000}"/>
  <bookViews>
    <workbookView xWindow="6615" yWindow="2670" windowWidth="14940" windowHeight="1005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<sst xmlns="http://schemas.openxmlformats.org/spreadsheetml/2006/main" count="82" uniqueCount="74">
  <si>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</si>
  <si>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</si>
  <si>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</si>
  <si>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</si>
  <si>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</si>
  <si>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</si>
  <si>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</si>
  <si>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</si>
  <si>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</si>
  <si>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</si>
  <si>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</si>
  <si>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</si>
  <si>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</si>
  <si>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</si>
  <si>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</si>
  <si>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</si>
  <si>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</si>
  <si>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</si>
  <si>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</si>
  <si>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</si>
  <si>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</si>
  <si>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</si>
  <si>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</si>
  <si>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</si>
  <si>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</si>
  <si>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</si>
  <si>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</si>
  <si>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</si>
  <si>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</si>
  <si>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</si>
  <si>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</si>
  <si>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</si>
  <si>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</si>
  <si>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</si>
  <si>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</si>
  <si>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</si>
  <si>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</si>
  <si>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</si>
  <si>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</si>
  <si>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</si>
  <si>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</si>
  <si>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</si>
  <si>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</si>
  <si>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</si>
  <si>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</si>
  <si>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</si>
  <si>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</si>
  <si>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</si>
  <si>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</si>
  <si>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</si>
  <si>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</si>
  <si>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</si>
  <si>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</si>
  <si>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</si>
  <si>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</si>
  <si>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</si>
  <si>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</si>
  <si>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</si>
  <si>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</si>
  <si>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</si>
  <si>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</si>
  <si>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</si>
  <si>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</si>
  <si>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</si>
  <si>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</si>
  <si>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코어i5-10세대 10400 (코멧레이크S) (정품)</t>
    <phoneticPr fontId="1" type="noConversion"/>
  </si>
  <si>
    <t>MSI H410M-A PRO</t>
    <phoneticPr fontId="1" type="noConversion"/>
  </si>
  <si>
    <t>삼성전자 DDR4 8G PC4-21300 (정품)</t>
    <phoneticPr fontId="1" type="noConversion"/>
  </si>
  <si>
    <t>삼성전자 PM981a M.2 NVMe 병행수입 (256GB)</t>
    <phoneticPr fontId="1" type="noConversion"/>
  </si>
  <si>
    <t>잘만 EcoMax 500W 83+</t>
    <phoneticPr fontId="1" type="noConversion"/>
  </si>
  <si>
    <t>인텔 정품쿨러</t>
    <phoneticPr fontId="1" type="noConversion"/>
  </si>
  <si>
    <t>조호상</t>
    <phoneticPr fontId="1" type="noConversion"/>
  </si>
  <si>
    <t>HIS 라데온 RX 570 IceQ X2 Turbo D5 4GB</t>
    <phoneticPr fontId="1" type="noConversion"/>
  </si>
  <si>
    <t>마이크로닉스 Master M60 메쉬 (블랙)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</si>
</sst>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0" zoomScaleNormal="100" workbookViewId="0">
      <selection activeCell="F15" sqref="F1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61</v>
      </c>
      <c r="B1" s="24" t="s">
        <v>71</v>
      </c>
      <c r="C1" s="94" t="s">
        <v>46</v>
      </c>
      <c r="D1" s="95"/>
      <c r="E1" s="43"/>
      <c r="F1" s="44"/>
      <c r="G1" s="44"/>
      <c r="H1" s="45"/>
    </row>
    <row r="2" spans="1:9" ht="22.5" customHeight="1">
      <c r="A2" s="16" t="s">
        <v>47</v>
      </c>
      <c r="B2" s="23">
        <v>1053008295</v>
      </c>
      <c r="C2" s="96"/>
      <c r="D2" s="97"/>
      <c r="E2" s="46"/>
      <c r="F2" s="47"/>
      <c r="G2" s="47"/>
      <c r="H2" s="48"/>
    </row>
    <row r="3" spans="1:9" ht="22.5" customHeight="1">
      <c r="A3" s="16" t="s">
        <v>48</v>
      </c>
      <c r="B3" s="18">
        <f ca="1">TODAY()</f>
        <v>44057</v>
      </c>
      <c r="C3" s="17" t="s">
        <v>49</v>
      </c>
      <c r="D3" s="22"/>
      <c r="E3" s="46"/>
      <c r="F3" s="47"/>
      <c r="G3" s="47"/>
      <c r="H3" s="48"/>
    </row>
    <row r="4" spans="1:9" ht="22.5" customHeight="1">
      <c r="A4" s="15" t="s">
        <v>45</v>
      </c>
      <c r="B4" s="98"/>
      <c r="C4" s="98"/>
      <c r="D4" s="99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26</v>
      </c>
      <c r="B6" s="56"/>
      <c r="C6" s="63" t="s">
        <v>65</v>
      </c>
      <c r="D6" s="64"/>
      <c r="E6" s="3" t="s">
        <v>6</v>
      </c>
      <c r="F6" s="6">
        <v>230000</v>
      </c>
      <c r="G6" s="3">
        <v>1</v>
      </c>
      <c r="H6" s="6">
        <f>F6*G6</f>
        <v>230000</v>
      </c>
      <c r="I6" s="2"/>
    </row>
    <row r="7" spans="1:9" ht="25.5" customHeight="1">
      <c r="A7" s="57"/>
      <c r="B7" s="58"/>
      <c r="C7" s="63" t="s">
        <v>70</v>
      </c>
      <c r="D7" s="64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66</v>
      </c>
      <c r="D8" s="64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25.5" customHeight="1">
      <c r="A9" s="57"/>
      <c r="B9" s="58"/>
      <c r="C9" s="63" t="s">
        <v>67</v>
      </c>
      <c r="D9" s="64"/>
      <c r="E9" s="3" t="s">
        <v>8</v>
      </c>
      <c r="F9" s="6">
        <v>33000</v>
      </c>
      <c r="G9" s="3">
        <v>2</v>
      </c>
      <c r="H9" s="6">
        <f t="shared" si="0"/>
        <v>66000</v>
      </c>
      <c r="I9" s="2"/>
    </row>
    <row r="10" spans="1:9" ht="25.5" customHeight="1">
      <c r="A10" s="57"/>
      <c r="B10" s="58"/>
      <c r="C10" s="63" t="s">
        <v>72</v>
      </c>
      <c r="D10" s="64"/>
      <c r="E10" s="3" t="s">
        <v>9</v>
      </c>
      <c r="F10" s="6">
        <v>165000</v>
      </c>
      <c r="G10" s="3">
        <v>1</v>
      </c>
      <c r="H10" s="6">
        <f t="shared" si="0"/>
        <v>165000</v>
      </c>
      <c r="I10" s="2"/>
    </row>
    <row r="11" spans="1:9" ht="25.5" customHeight="1">
      <c r="A11" s="57"/>
      <c r="B11" s="58"/>
      <c r="C11" s="63" t="s">
        <v>68</v>
      </c>
      <c r="D11" s="64"/>
      <c r="E11" s="3" t="s">
        <v>10</v>
      </c>
      <c r="F11" s="6">
        <v>58000</v>
      </c>
      <c r="G11" s="3">
        <v>1</v>
      </c>
      <c r="H11" s="6">
        <f t="shared" si="0"/>
        <v>58000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8" t="s">
        <v>63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73</v>
      </c>
      <c r="D14" s="89"/>
      <c r="E14" s="3" t="s">
        <v>13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5.5" customHeight="1">
      <c r="A15" s="57"/>
      <c r="B15" s="58"/>
      <c r="C15" s="88" t="s">
        <v>69</v>
      </c>
      <c r="D15" s="89"/>
      <c r="E15" s="3" t="s">
        <v>14</v>
      </c>
      <c r="F15" s="6">
        <v>32000</v>
      </c>
      <c r="G15" s="3">
        <v>1</v>
      </c>
      <c r="H15" s="6">
        <f t="shared" si="0"/>
        <v>32000</v>
      </c>
      <c r="I15" s="2"/>
    </row>
    <row r="16" spans="1:9" ht="25.5" customHeight="1">
      <c r="A16" s="57"/>
      <c r="B16" s="58"/>
      <c r="C16" s="90" t="s">
        <v>63</v>
      </c>
      <c r="D16" s="91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2" t="s">
        <v>58</v>
      </c>
      <c r="D18" s="93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0"/>
      <c r="D19" s="111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100" t="s">
        <v>18</v>
      </c>
      <c r="D20" s="100"/>
      <c r="E20" s="68">
        <f>SUM(H6:H19)</f>
        <v>734000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100"/>
      <c r="D21" s="100"/>
      <c r="E21" s="68">
        <f>E20*G20</f>
        <v>734000</v>
      </c>
      <c r="F21" s="68"/>
      <c r="G21" s="68"/>
      <c r="H21" s="54"/>
      <c r="I21" s="2"/>
    </row>
    <row r="22" spans="1:9" ht="12.75" customHeight="1">
      <c r="A22" s="57"/>
      <c r="B22" s="58"/>
      <c r="C22" s="100"/>
      <c r="D22" s="100"/>
      <c r="E22" s="68"/>
      <c r="F22" s="68"/>
      <c r="G22" s="68"/>
      <c r="H22" s="54"/>
      <c r="I22" s="2"/>
    </row>
    <row r="23" spans="1:9" ht="17.25" customHeight="1">
      <c r="A23" s="57"/>
      <c r="B23" s="58"/>
      <c r="C23" s="105" t="s">
        <v>23</v>
      </c>
      <c r="D23" s="106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/>
      <c r="D24" s="89"/>
      <c r="E24" s="5"/>
      <c r="F24" s="6"/>
      <c r="G24" s="3"/>
      <c r="H24" s="6">
        <f>F24*G24</f>
        <v>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107"/>
      <c r="D25" s="89"/>
      <c r="E25" s="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107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8"/>
      <c r="D27" s="109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8"/>
      <c r="D28" s="109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8"/>
      <c r="D29" s="109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8"/>
      <c r="D30" s="10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8"/>
      <c r="D31" s="109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8"/>
      <c r="D32" s="109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34</v>
      </c>
      <c r="B33" s="34"/>
      <c r="C33" s="101" t="str">
        <f>IF(F37="현금(이체X)",Sheet2!C1,IF(F37="카드",Sheet2!C1,IF(F37="이체 및 현금영수증",Sheet2!C1,IF(F37="카드+현금",Sheet2!C2,IF(F37="이체 및 세금계산서",Sheet2!C1)))))</f>
        <v>선택사항</v>
      </c>
      <c r="D33" s="102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3"/>
      <c r="D34" s="104"/>
      <c r="E34" s="73"/>
      <c r="F34" s="73"/>
      <c r="G34" s="74"/>
      <c r="H34" s="53"/>
      <c r="I34" s="2"/>
    </row>
    <row r="35" spans="1:9" ht="16.5" customHeight="1">
      <c r="A35" s="76" t="s">
        <v>37</v>
      </c>
      <c r="B35" s="77"/>
      <c r="C35" s="86"/>
      <c r="D35" s="87"/>
      <c r="E35" s="8" t="s">
        <v>4</v>
      </c>
      <c r="F35" s="67">
        <f>SUM(E21,E33)</f>
        <v>734000</v>
      </c>
      <c r="G35" s="67"/>
      <c r="H35" s="9" t="s">
        <v>20</v>
      </c>
      <c r="I35" s="2"/>
    </row>
    <row r="36" spans="1:9" ht="16.5" customHeight="1">
      <c r="A36" s="76" t="s">
        <v>36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73400.000000000116</v>
      </c>
      <c r="G36" s="66"/>
      <c r="H36" s="10"/>
      <c r="I36" s="2"/>
    </row>
    <row r="37" spans="1:9" ht="17.25" customHeight="1">
      <c r="A37" s="76" t="s">
        <v>32</v>
      </c>
      <c r="B37" s="77"/>
      <c r="C37" s="37"/>
      <c r="D37" s="38"/>
      <c r="E37" s="8" t="s">
        <v>31</v>
      </c>
      <c r="F37" s="72" t="s">
        <v>64</v>
      </c>
      <c r="G37" s="75"/>
      <c r="H37" s="31"/>
      <c r="I37" s="2"/>
    </row>
    <row r="38" spans="1:9" ht="19.5" customHeight="1">
      <c r="A38" s="33" t="s">
        <v>33</v>
      </c>
      <c r="B38" s="34"/>
      <c r="C38" s="39">
        <f>SUM(C35:C36)-C37</f>
        <v>0</v>
      </c>
      <c r="D38" s="40"/>
      <c r="E38" s="26" t="s">
        <v>62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830000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2" t="s">
        <v>40</v>
      </c>
      <c r="E1" s="28" t="s">
        <v>60</v>
      </c>
      <c r="F1" s="28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4" t="s">
        <v>41</v>
      </c>
    </row>
    <row r="4" spans="1:6">
      <c r="A4" t="s">
        <v>30</v>
      </c>
      <c r="B4" s="11">
        <f>Sheet1!F35-(Sheet1!C35)</f>
        <v>734000</v>
      </c>
    </row>
    <row r="5" spans="1:6">
      <c r="A5" t="s">
        <v>44</v>
      </c>
      <c r="B5">
        <f>B4*1.13</f>
        <v>829419.99999999988</v>
      </c>
    </row>
    <row r="6" spans="1:6">
      <c r="A6" t="s">
        <v>42</v>
      </c>
    </row>
    <row r="7" spans="1:6">
      <c r="A7" t="s">
        <v>19</v>
      </c>
      <c r="B7" s="11">
        <v>60000</v>
      </c>
    </row>
    <row r="8" spans="1:6">
      <c r="A8" t="s">
        <v>53</v>
      </c>
      <c r="B8" s="11">
        <v>70000</v>
      </c>
    </row>
    <row r="9" spans="1:6">
      <c r="A9" t="s">
        <v>51</v>
      </c>
      <c r="B9" s="11">
        <v>80000</v>
      </c>
    </row>
    <row r="10" spans="1:6">
      <c r="A10" t="s">
        <v>52</v>
      </c>
      <c r="B10" s="11">
        <v>100000</v>
      </c>
    </row>
    <row r="11" spans="1:6">
      <c r="A11" t="s">
        <v>55</v>
      </c>
      <c r="B11" s="11">
        <v>151200</v>
      </c>
    </row>
    <row r="12" spans="1:6">
      <c r="A12" t="s">
        <v>54</v>
      </c>
      <c r="B12" s="11">
        <v>188000</v>
      </c>
    </row>
    <row r="13" spans="1:6">
      <c r="A13" t="s">
        <v>56</v>
      </c>
      <c r="B13" s="11">
        <v>194290</v>
      </c>
    </row>
    <row r="14" spans="1:6">
      <c r="A14" t="s">
        <v>57</v>
      </c>
      <c r="B14" s="11">
        <v>359000</v>
      </c>
    </row>
    <row r="15" spans="1:6">
      <c r="A15" t="s">
        <v>59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2020-08-14T01:19:22Z</dcterms:modified>
</cp:coreProperties>
</file>