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3E5D5541-4AAA-475F-AE0A-9F4082B28FE3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<sst xmlns="http://schemas.openxmlformats.org/spreadsheetml/2006/main" count="77" uniqueCount="67">
  <si>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</si>
  <si>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</si>
  <si>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</si>
  <si>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</si>
  <si>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</si>
  <si>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</si>
  <si>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</si>
  <si>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</si>
  <si>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</si>
  <si>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</si>
  <si>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</si>
  <si>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</si>
  <si>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</si>
  <si>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</si>
  <si>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</si>
  <si>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</si>
  <si>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</si>
  <si>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</si>
  <si>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</si>
  <si>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</si>
  <si>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</si>
  <si>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</si>
  <si>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</si>
  <si>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</si>
  <si>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</si>
  <si>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</si>
  <si>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</si>
  <si>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</si>
  <si>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</si>
  <si>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</si>
  <si>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</si>
  <si>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</si>
  <si>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</si>
  <si>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</si>
  <si>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</si>
  <si>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</si>
  <si>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</si>
  <si>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</si>
  <si>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</si>
  <si>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</si>
  <si>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</si>
  <si>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</si>
  <si>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</si>
  <si>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</si>
  <si>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</si>
  <si>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</si>
  <si>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</si>
  <si>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</si>
  <si>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</si>
  <si>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</si>
  <si>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</si>
  <si>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</si>
  <si>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</si>
  <si>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</si>
  <si>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</si>
  <si>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 xml:space="preserve">전화번호: </t>
    <phoneticPr fontId="1" type="noConversion"/>
  </si>
  <si>
    <t>견적일자: 2020년  02 월     일</t>
    <phoneticPr fontId="1" type="noConversion"/>
  </si>
  <si>
    <t>납품일자: 2020년  02 월    일</t>
    <phoneticPr fontId="1" type="noConversion"/>
  </si>
  <si>
    <t>AMD 라이젠 5 3500X (마티스) (멀티팩)</t>
    <phoneticPr fontId="1" type="noConversion"/>
  </si>
  <si>
    <t>MSI MAG B450M 박격포 맥스</t>
    <phoneticPr fontId="1" type="noConversion"/>
  </si>
  <si>
    <t>삼성전자 DDR4 16G PC4-21300 (정품)</t>
    <phoneticPr fontId="1" type="noConversion"/>
  </si>
  <si>
    <t>GIGABYTE 지포스 GTX 1660 UDV OC D5 6GB</t>
    <phoneticPr fontId="1" type="noConversion"/>
  </si>
  <si>
    <t>WD Blue SN550 M.2 2280 (500GB)</t>
    <phoneticPr fontId="1" type="noConversion"/>
  </si>
  <si>
    <t>마이크로닉스 Master M60 메쉬</t>
    <phoneticPr fontId="1" type="noConversion"/>
  </si>
  <si>
    <t>마이크로닉스 Classic II 600W</t>
    <phoneticPr fontId="1" type="noConversion"/>
  </si>
  <si>
    <t>잘만 CNPS9X OPTIMA WHITE LED</t>
    <phoneticPr fontId="1" type="noConversion"/>
  </si>
  <si>
    <t>고객성명(회사명): 조성환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</si>
</sst>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177" fontId="2" fillId="5" borderId="21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A2" sqref="A2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39" t="s">
        <v>27</v>
      </c>
      <c r="C1" s="46"/>
      <c r="D1" s="47"/>
      <c r="E1" s="47"/>
      <c r="F1" s="48"/>
    </row>
    <row r="2" spans="1:7" ht="22.5" customHeight="1">
      <c r="A2" s="12" t="s">
        <v>55</v>
      </c>
      <c r="B2" s="40"/>
      <c r="C2" s="49"/>
      <c r="D2" s="50"/>
      <c r="E2" s="50"/>
      <c r="F2" s="51"/>
    </row>
    <row r="3" spans="1:7" ht="22.5" customHeight="1">
      <c r="A3" s="12" t="s">
        <v>56</v>
      </c>
      <c r="B3" s="12" t="s">
        <v>57</v>
      </c>
      <c r="C3" s="49"/>
      <c r="D3" s="50"/>
      <c r="E3" s="50"/>
      <c r="F3" s="51"/>
    </row>
    <row r="4" spans="1:7" ht="22.5" customHeight="1">
      <c r="A4" s="34" t="s">
        <v>25</v>
      </c>
      <c r="B4" s="35"/>
      <c r="C4" s="52"/>
      <c r="D4" s="53"/>
      <c r="E4" s="53"/>
      <c r="F4" s="54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3" t="s">
        <v>36</v>
      </c>
      <c r="B6" s="13" t="s">
        <v>58</v>
      </c>
      <c r="C6" s="3" t="s">
        <v>6</v>
      </c>
      <c r="D6" s="8">
        <v>200000</v>
      </c>
      <c r="E6" s="3">
        <v>1</v>
      </c>
      <c r="F6" s="8">
        <f>D6*E6</f>
        <v>200000</v>
      </c>
      <c r="G6" s="2"/>
    </row>
    <row r="7" spans="1:7" ht="24" customHeight="1">
      <c r="A7" s="44"/>
      <c r="B7" s="13" t="s">
        <v>59</v>
      </c>
      <c r="C7" s="3" t="s">
        <v>7</v>
      </c>
      <c r="D7" s="8">
        <v>110000</v>
      </c>
      <c r="E7" s="3">
        <v>1</v>
      </c>
      <c r="F7" s="8">
        <f t="shared" ref="F7:F20" si="0">D7*E7</f>
        <v>110000</v>
      </c>
      <c r="G7" s="2"/>
    </row>
    <row r="8" spans="1:7">
      <c r="A8" s="44"/>
      <c r="B8" s="13" t="s">
        <v>60</v>
      </c>
      <c r="C8" s="3" t="s">
        <v>8</v>
      </c>
      <c r="D8" s="8">
        <v>85000</v>
      </c>
      <c r="E8" s="3">
        <v>1</v>
      </c>
      <c r="F8" s="8">
        <f t="shared" si="0"/>
        <v>85000</v>
      </c>
      <c r="G8" s="2"/>
    </row>
    <row r="9" spans="1:7">
      <c r="A9" s="44"/>
      <c r="B9" s="13" t="s">
        <v>61</v>
      </c>
      <c r="C9" s="3" t="s">
        <v>9</v>
      </c>
      <c r="D9" s="8">
        <v>265000</v>
      </c>
      <c r="E9" s="3">
        <v>1</v>
      </c>
      <c r="F9" s="8">
        <f t="shared" si="0"/>
        <v>265000</v>
      </c>
      <c r="G9" s="2"/>
    </row>
    <row r="10" spans="1:7" ht="24" customHeight="1">
      <c r="A10" s="44"/>
      <c r="B10" s="13" t="s">
        <v>62</v>
      </c>
      <c r="C10" s="3" t="s">
        <v>10</v>
      </c>
      <c r="D10" s="8">
        <v>90000</v>
      </c>
      <c r="E10" s="3">
        <v>1</v>
      </c>
      <c r="F10" s="8">
        <f t="shared" si="0"/>
        <v>90000</v>
      </c>
      <c r="G10" s="2"/>
    </row>
    <row r="11" spans="1:7">
      <c r="A11" s="44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4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4"/>
      <c r="B13" s="11" t="s">
        <v>63</v>
      </c>
      <c r="C13" s="3" t="s">
        <v>13</v>
      </c>
      <c r="D13" s="8">
        <v>35000</v>
      </c>
      <c r="E13" s="3">
        <v>1</v>
      </c>
      <c r="F13" s="8">
        <f t="shared" si="0"/>
        <v>35000</v>
      </c>
      <c r="G13" s="2"/>
    </row>
    <row r="14" spans="1:7">
      <c r="A14" s="44"/>
      <c r="B14" s="11" t="s">
        <v>64</v>
      </c>
      <c r="C14" s="3" t="s">
        <v>14</v>
      </c>
      <c r="D14" s="8">
        <v>55000</v>
      </c>
      <c r="E14" s="3">
        <v>1</v>
      </c>
      <c r="F14" s="8">
        <f t="shared" si="0"/>
        <v>55000</v>
      </c>
      <c r="G14" s="2"/>
    </row>
    <row r="15" spans="1:7" ht="24" customHeight="1">
      <c r="A15" s="44"/>
      <c r="B15" s="11" t="s">
        <v>65</v>
      </c>
      <c r="C15" s="3" t="s">
        <v>15</v>
      </c>
      <c r="D15" s="8">
        <v>30000</v>
      </c>
      <c r="E15" s="3">
        <v>1</v>
      </c>
      <c r="F15" s="8">
        <f t="shared" si="0"/>
        <v>30000</v>
      </c>
      <c r="G15" s="2"/>
    </row>
    <row r="16" spans="1:7" ht="24" customHeight="1">
      <c r="A16" s="44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4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4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4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4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4"/>
      <c r="B21" s="36" t="s">
        <v>18</v>
      </c>
      <c r="C21" s="67">
        <f>SUM(F6:F20)</f>
        <v>930000</v>
      </c>
      <c r="D21" s="67"/>
      <c r="E21" s="73">
        <v>1</v>
      </c>
      <c r="F21" s="57" t="s">
        <v>20</v>
      </c>
      <c r="G21" s="2"/>
    </row>
    <row r="22" spans="1:7" ht="12.75" customHeight="1" thickBot="1">
      <c r="A22" s="44"/>
      <c r="B22" s="37"/>
      <c r="C22" s="67">
        <f>C21*E21</f>
        <v>930000</v>
      </c>
      <c r="D22" s="67"/>
      <c r="E22" s="67"/>
      <c r="F22" s="58"/>
      <c r="G22" s="2"/>
    </row>
    <row r="23" spans="1:7" ht="12.75" customHeight="1" thickBot="1">
      <c r="A23" s="44"/>
      <c r="B23" s="38"/>
      <c r="C23" s="67"/>
      <c r="D23" s="67"/>
      <c r="E23" s="67"/>
      <c r="F23" s="59"/>
      <c r="G23" s="2"/>
    </row>
    <row r="24" spans="1:7" ht="17.25" customHeight="1">
      <c r="A24" s="44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5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0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1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1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1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1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1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1"/>
      <c r="B32" s="10"/>
      <c r="C32" s="7"/>
      <c r="D32" s="8"/>
      <c r="E32" s="3"/>
      <c r="F32" s="8">
        <f t="shared" si="1"/>
        <v>0</v>
      </c>
      <c r="G32" s="2"/>
    </row>
    <row r="33" spans="1:7">
      <c r="A33" s="62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0" t="s">
        <v>46</v>
      </c>
      <c r="B34" s="41" t="str">
        <f>IF(D38="현금(이체X)",Sheet2!C1,IF(D38="카드",Sheet2!C1,IF(D38="이체 및 현금영수증",Sheet2!C1,IF(D38="카드+현금",Sheet2!C2,IF(D38="이체 및 세금계산서",Sheet2!C1)))))</f>
        <v>선택사항</v>
      </c>
      <c r="C34" s="66">
        <f>SUM(F25:F33)</f>
        <v>0</v>
      </c>
      <c r="D34" s="66"/>
      <c r="E34" s="68"/>
      <c r="F34" s="55" t="s">
        <v>20</v>
      </c>
      <c r="G34" s="2"/>
    </row>
    <row r="35" spans="1:7" ht="14.25" customHeight="1">
      <c r="A35" s="31"/>
      <c r="B35" s="42"/>
      <c r="C35" s="69"/>
      <c r="D35" s="69"/>
      <c r="E35" s="70"/>
      <c r="F35" s="56"/>
      <c r="G35" s="2"/>
    </row>
    <row r="36" spans="1:7" ht="16.5" customHeight="1">
      <c r="A36" s="19" t="s">
        <v>49</v>
      </c>
      <c r="B36" s="26"/>
      <c r="C36" s="17" t="s">
        <v>4</v>
      </c>
      <c r="D36" s="65">
        <f>SUM(C22,C34)</f>
        <v>930000</v>
      </c>
      <c r="E36" s="65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3">
        <f>D36*1.1-D36</f>
        <v>93000.000000000116</v>
      </c>
      <c r="E37" s="64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1" t="s">
        <v>54</v>
      </c>
      <c r="E38" s="72"/>
      <c r="F38" s="21"/>
      <c r="G38" s="2"/>
    </row>
    <row r="39" spans="1:7" ht="17.25" customHeight="1">
      <c r="A39" s="29" t="s">
        <v>45</v>
      </c>
      <c r="B39" s="32">
        <f>SUM(B36:B37)-B38</f>
        <v>0</v>
      </c>
      <c r="C39" s="17" t="s">
        <v>44</v>
      </c>
      <c r="D39" s="65"/>
      <c r="E39" s="65"/>
      <c r="F39" s="65"/>
      <c r="G39" s="2"/>
    </row>
    <row r="40" spans="1:7" ht="16.5" customHeight="1">
      <c r="A40" s="29"/>
      <c r="B40" s="33"/>
      <c r="C40" s="27" t="s">
        <v>23</v>
      </c>
      <c r="D40" s="66">
        <f>IF(D38="현금(이체X)",D36,IF(D38="카드",D36+D36*13%,IF(D38="이체 및 현금영수증",D36+D36*10%,IF(D38="이체 및 세금계산서",D36+D36*10%,IF(D38="이체 및 세금계산서",D36+D36*10%,)))))-D39</f>
        <v>930000</v>
      </c>
      <c r="E40" s="66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930000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2020-01-04T04:37:11Z</cp:lastPrinted>
  <dcterms:created xsi:type="dcterms:W3CDTF">2019-03-28T03:58:09Z</dcterms:created>
  <dcterms:modified xsi:type="dcterms:W3CDTF">2020-02-08T07:37:11Z</dcterms:modified>
</cp:coreProperties>
</file>