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<sst xmlns="http://schemas.openxmlformats.org/spreadsheetml/2006/main" count="89" uniqueCount="81">
  <si>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</si>
  <si>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</si>
  <si>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</si>
  <si>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</si>
  <si>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</si>
  <si>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</si>
  <si>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</si>
  <si>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</si>
  <si>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</si>
  <si>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</si>
  <si>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</si>
  <si>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</si>
  <si>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</si>
  <si>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</si>
  <si>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</si>
  <si>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</si>
  <si>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</si>
  <si>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</si>
  <si>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</si>
  <si>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</si>
  <si>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</si>
  <si>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</si>
  <si>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</si>
  <si>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</si>
  <si>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</si>
  <si>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</si>
  <si>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</si>
  <si>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</si>
  <si>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</si>
  <si>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</si>
  <si>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</si>
  <si>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</si>
  <si>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</si>
  <si>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</si>
  <si>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</si>
  <si>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</si>
  <si>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</si>
  <si>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</si>
  <si>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</si>
  <si>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</si>
  <si>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</si>
  <si>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</si>
  <si>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</si>
  <si>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</si>
  <si>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</si>
  <si>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</si>
  <si>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</si>
  <si>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</si>
  <si>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</si>
  <si>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</si>
  <si>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</si>
  <si>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</si>
  <si>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</si>
  <si>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</si>
  <si>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</si>
  <si>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</si>
  <si>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</si>
  <si>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</si>
  <si>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</si>
  <si>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</si>
  <si>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</si>
  <si>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</si>
  <si>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카드</t>
  </si>
  <si>
    <t>/</t>
    <phoneticPr fontId="1" type="noConversion"/>
  </si>
  <si>
    <t>인텔 코어i5-10세대 10400 (코멧레이크S) (정품)</t>
    <phoneticPr fontId="1" type="noConversion"/>
  </si>
  <si>
    <t>ASRock H410M-HVS</t>
    <phoneticPr fontId="1" type="noConversion"/>
  </si>
  <si>
    <t>삼성전자 DDR4-2666 (16GB)</t>
    <phoneticPr fontId="1" type="noConversion"/>
  </si>
  <si>
    <t>ZOTAC GTX 1660 SUPER 6GB</t>
    <phoneticPr fontId="1" type="noConversion"/>
  </si>
  <si>
    <t>마이크론 Crucial MX500 대원CTS (500GB)</t>
    <phoneticPr fontId="1" type="noConversion"/>
  </si>
  <si>
    <t>DAVEN GT101 강화유리 블랙</t>
    <phoneticPr fontId="1" type="noConversion"/>
  </si>
  <si>
    <t>마이크로닉스 Classic II 500W +12V Single Rail 85+</t>
    <phoneticPr fontId="1" type="noConversion"/>
  </si>
  <si>
    <t>키보드</t>
    <phoneticPr fontId="1" type="noConversion"/>
  </si>
  <si>
    <t>스피커</t>
    <phoneticPr fontId="1" type="noConversion"/>
  </si>
  <si>
    <t>ABKO HACKER K640 축교환 게이밍 기계식 (블랙, 갈축)</t>
    <phoneticPr fontId="1" type="noConversion"/>
  </si>
  <si>
    <t>세컨드찬스 GEEKSTAR GS1000 사운드바 (블랙)</t>
    <phoneticPr fontId="1" type="noConversion"/>
  </si>
  <si>
    <t>인텔 정품쿨러</t>
    <phoneticPr fontId="1" type="noConversion"/>
  </si>
  <si>
    <t>업그레이드</t>
    <phoneticPr fontId="1" type="noConversion"/>
  </si>
  <si>
    <t>RX570 4GB + DDR4 8G 2666(삼성정품)</t>
    <phoneticPr fontId="1" type="noConversion"/>
  </si>
  <si>
    <t>업그레이드는 따로 결제</t>
    <phoneticPr fontId="1" type="noConversion"/>
  </si>
  <si>
    <t>장준호</t>
    <phoneticPr fontId="1" type="noConversion"/>
  </si>
  <si>
    <t>방문 수령 시간 : 오후 1시 10분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</si>
</sst>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32" fontId="7" fillId="2" borderId="1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79</v>
      </c>
      <c r="C1" s="33" t="s">
        <v>45</v>
      </c>
      <c r="D1" s="34"/>
      <c r="E1" s="86"/>
      <c r="F1" s="87"/>
      <c r="G1" s="87"/>
      <c r="H1" s="88"/>
    </row>
    <row r="2" spans="1:9" ht="22.5" customHeight="1">
      <c r="A2" s="16" t="s">
        <v>46</v>
      </c>
      <c r="B2" s="23">
        <v>1088562740</v>
      </c>
      <c r="C2" s="35"/>
      <c r="D2" s="36"/>
      <c r="E2" s="89"/>
      <c r="F2" s="90"/>
      <c r="G2" s="90"/>
      <c r="H2" s="91"/>
    </row>
    <row r="3" spans="1:9" ht="22.5" customHeight="1">
      <c r="A3" s="16" t="s">
        <v>47</v>
      </c>
      <c r="B3" s="18">
        <f ca="1">TODAY()</f>
        <v>44086</v>
      </c>
      <c r="C3" s="17" t="s">
        <v>48</v>
      </c>
      <c r="D3" s="22">
        <v>44086</v>
      </c>
      <c r="E3" s="89"/>
      <c r="F3" s="90"/>
      <c r="G3" s="90"/>
      <c r="H3" s="91"/>
    </row>
    <row r="4" spans="1:9" ht="22.5" customHeight="1">
      <c r="A4" s="15" t="s">
        <v>44</v>
      </c>
      <c r="B4" s="110" t="s">
        <v>80</v>
      </c>
      <c r="C4" s="39"/>
      <c r="D4" s="40"/>
      <c r="E4" s="92"/>
      <c r="F4" s="93"/>
      <c r="G4" s="93"/>
      <c r="H4" s="94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25</v>
      </c>
      <c r="B6" s="99"/>
      <c r="C6" s="57" t="s">
        <v>64</v>
      </c>
      <c r="D6" s="58"/>
      <c r="E6" s="3" t="s">
        <v>6</v>
      </c>
      <c r="F6" s="6">
        <v>265000</v>
      </c>
      <c r="G6" s="3">
        <v>1</v>
      </c>
      <c r="H6" s="6">
        <f>F6*G6</f>
        <v>265000</v>
      </c>
      <c r="I6" s="2"/>
    </row>
    <row r="7" spans="1:9" ht="25.5" customHeight="1">
      <c r="A7" s="100"/>
      <c r="B7" s="101"/>
      <c r="C7" s="57" t="s">
        <v>75</v>
      </c>
      <c r="D7" s="58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0"/>
      <c r="B8" s="101"/>
      <c r="C8" s="57" t="s">
        <v>65</v>
      </c>
      <c r="D8" s="58"/>
      <c r="E8" s="3" t="s">
        <v>7</v>
      </c>
      <c r="F8" s="6">
        <v>82000</v>
      </c>
      <c r="G8" s="3">
        <v>1</v>
      </c>
      <c r="H8" s="6">
        <f t="shared" si="0"/>
        <v>82000</v>
      </c>
      <c r="I8" s="2"/>
    </row>
    <row r="9" spans="1:9" ht="25.5" customHeight="1">
      <c r="A9" s="100"/>
      <c r="B9" s="101"/>
      <c r="C9" s="57" t="s">
        <v>66</v>
      </c>
      <c r="D9" s="58"/>
      <c r="E9" s="3" t="s">
        <v>8</v>
      </c>
      <c r="F9" s="6">
        <v>64000</v>
      </c>
      <c r="G9" s="3">
        <v>1</v>
      </c>
      <c r="H9" s="6">
        <f t="shared" si="0"/>
        <v>64000</v>
      </c>
      <c r="I9" s="2"/>
    </row>
    <row r="10" spans="1:9" ht="25.5" customHeight="1">
      <c r="A10" s="100"/>
      <c r="B10" s="101"/>
      <c r="C10" s="57" t="s">
        <v>67</v>
      </c>
      <c r="D10" s="58"/>
      <c r="E10" s="3" t="s">
        <v>9</v>
      </c>
      <c r="F10" s="6">
        <v>320000</v>
      </c>
      <c r="G10" s="3">
        <v>1</v>
      </c>
      <c r="H10" s="6">
        <f t="shared" si="0"/>
        <v>320000</v>
      </c>
      <c r="I10" s="2"/>
    </row>
    <row r="11" spans="1:9" ht="25.5" customHeight="1">
      <c r="A11" s="100"/>
      <c r="B11" s="101"/>
      <c r="C11" s="57" t="s">
        <v>68</v>
      </c>
      <c r="D11" s="58"/>
      <c r="E11" s="3" t="s">
        <v>10</v>
      </c>
      <c r="F11" s="6">
        <v>79000</v>
      </c>
      <c r="G11" s="3">
        <v>1</v>
      </c>
      <c r="H11" s="6">
        <f t="shared" si="0"/>
        <v>79000</v>
      </c>
      <c r="I11" s="2"/>
    </row>
    <row r="12" spans="1:9" ht="25.5" customHeight="1">
      <c r="A12" s="100"/>
      <c r="B12" s="101"/>
      <c r="C12" s="57"/>
      <c r="D12" s="58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0"/>
      <c r="B13" s="101"/>
      <c r="C13" s="48" t="s">
        <v>63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48" t="s">
        <v>69</v>
      </c>
      <c r="D14" s="49"/>
      <c r="E14" s="3" t="s">
        <v>13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5.5" customHeight="1">
      <c r="A15" s="100"/>
      <c r="B15" s="101"/>
      <c r="C15" s="48" t="s">
        <v>70</v>
      </c>
      <c r="D15" s="49"/>
      <c r="E15" s="3" t="s">
        <v>14</v>
      </c>
      <c r="F15" s="6">
        <v>46000</v>
      </c>
      <c r="G15" s="3">
        <v>1</v>
      </c>
      <c r="H15" s="6">
        <f t="shared" si="0"/>
        <v>46000</v>
      </c>
      <c r="I15" s="2"/>
    </row>
    <row r="16" spans="1:9" ht="25.5" customHeight="1">
      <c r="A16" s="100"/>
      <c r="B16" s="101"/>
      <c r="C16" s="48" t="s">
        <v>63</v>
      </c>
      <c r="D16" s="4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55" t="s">
        <v>57</v>
      </c>
      <c r="D18" s="5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0"/>
      <c r="B20" s="101"/>
      <c r="C20" s="41" t="s">
        <v>18</v>
      </c>
      <c r="D20" s="41"/>
      <c r="E20" s="59">
        <f>SUM(H6:H19)</f>
        <v>961000</v>
      </c>
      <c r="F20" s="59"/>
      <c r="G20" s="30">
        <v>1</v>
      </c>
      <c r="H20" s="97" t="s">
        <v>20</v>
      </c>
      <c r="I20" s="2"/>
    </row>
    <row r="21" spans="1:9" ht="12.75" customHeight="1">
      <c r="A21" s="100"/>
      <c r="B21" s="101"/>
      <c r="C21" s="41"/>
      <c r="D21" s="41"/>
      <c r="E21" s="59">
        <f>E20*G20</f>
        <v>961000</v>
      </c>
      <c r="F21" s="59"/>
      <c r="G21" s="59"/>
      <c r="H21" s="97"/>
      <c r="I21" s="2"/>
    </row>
    <row r="22" spans="1:9" ht="12.75" customHeight="1">
      <c r="A22" s="100"/>
      <c r="B22" s="101"/>
      <c r="C22" s="41"/>
      <c r="D22" s="41"/>
      <c r="E22" s="59"/>
      <c r="F22" s="59"/>
      <c r="G22" s="59"/>
      <c r="H22" s="97"/>
      <c r="I22" s="2"/>
    </row>
    <row r="23" spans="1:9" ht="17.25" customHeight="1">
      <c r="A23" s="100"/>
      <c r="B23" s="101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 ht="22.5" customHeight="1">
      <c r="A24" s="102"/>
      <c r="B24" s="103"/>
      <c r="C24" s="48" t="s">
        <v>73</v>
      </c>
      <c r="D24" s="49"/>
      <c r="E24" s="5" t="s">
        <v>71</v>
      </c>
      <c r="F24" s="6">
        <v>45000</v>
      </c>
      <c r="G24" s="3">
        <v>1</v>
      </c>
      <c r="H24" s="6">
        <f>F24*G24</f>
        <v>45000</v>
      </c>
      <c r="I24" s="2"/>
    </row>
    <row r="25" spans="1:9" ht="22.5" customHeight="1">
      <c r="A25" s="66" t="str">
        <f>IF(F37="현금(이체X)",Sheet2!D2,IF(F37="카드",Sheet2!D2,IF(F37="이체 및 현금영수증",Sheet2!E1,IF(F37="카드+현금",Sheet2!D2,IF(F37="이체 및 세금계산서",Sheet2!D1)))))</f>
        <v>참고사항</v>
      </c>
      <c r="B25" s="67"/>
      <c r="C25" s="50" t="s">
        <v>74</v>
      </c>
      <c r="D25" s="49"/>
      <c r="E25" s="3" t="s">
        <v>72</v>
      </c>
      <c r="F25" s="6">
        <v>25000</v>
      </c>
      <c r="G25" s="3">
        <v>1</v>
      </c>
      <c r="H25" s="6">
        <f t="shared" ref="H25:H32" si="1">F25*G25</f>
        <v>25000</v>
      </c>
      <c r="I25" s="2"/>
    </row>
    <row r="26" spans="1:9">
      <c r="A26" s="68"/>
      <c r="B26" s="69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68"/>
      <c r="B27" s="69"/>
      <c r="C27" s="51" t="s">
        <v>77</v>
      </c>
      <c r="D27" s="52"/>
      <c r="E27" s="5" t="s">
        <v>76</v>
      </c>
      <c r="F27" s="6">
        <v>231000</v>
      </c>
      <c r="G27" s="3"/>
      <c r="H27" s="6">
        <f t="shared" si="1"/>
        <v>0</v>
      </c>
      <c r="I27" s="2"/>
    </row>
    <row r="28" spans="1:9">
      <c r="A28" s="68"/>
      <c r="B28" s="69"/>
      <c r="C28" s="51" t="s">
        <v>78</v>
      </c>
      <c r="D28" s="52"/>
      <c r="E28" s="5"/>
      <c r="F28" s="6"/>
      <c r="G28" s="3"/>
      <c r="H28" s="6">
        <f t="shared" si="1"/>
        <v>0</v>
      </c>
      <c r="I28" s="2"/>
    </row>
    <row r="29" spans="1:9">
      <c r="A29" s="68"/>
      <c r="B29" s="69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68"/>
      <c r="B30" s="69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8"/>
      <c r="B31" s="69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0"/>
      <c r="B32" s="71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2" t="s">
        <v>33</v>
      </c>
      <c r="B33" s="73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59">
        <f>SUM(H24:H32)</f>
        <v>70000</v>
      </c>
      <c r="F33" s="59"/>
      <c r="G33" s="60"/>
      <c r="H33" s="95" t="s">
        <v>20</v>
      </c>
      <c r="I33" s="2"/>
    </row>
    <row r="34" spans="1:9" ht="14.25" customHeight="1">
      <c r="A34" s="74"/>
      <c r="B34" s="75"/>
      <c r="C34" s="44"/>
      <c r="D34" s="45"/>
      <c r="E34" s="61"/>
      <c r="F34" s="61"/>
      <c r="G34" s="62"/>
      <c r="H34" s="96"/>
      <c r="I34" s="2"/>
    </row>
    <row r="35" spans="1:9" ht="16.5" customHeight="1">
      <c r="A35" s="64" t="s">
        <v>36</v>
      </c>
      <c r="B35" s="65"/>
      <c r="C35" s="78"/>
      <c r="D35" s="79"/>
      <c r="E35" s="8" t="s">
        <v>4</v>
      </c>
      <c r="F35" s="106">
        <f>SUM(E21,E33)</f>
        <v>1031000</v>
      </c>
      <c r="G35" s="106"/>
      <c r="H35" s="9" t="s">
        <v>20</v>
      </c>
      <c r="I35" s="2"/>
    </row>
    <row r="36" spans="1:9" ht="16.5" customHeight="1">
      <c r="A36" s="64" t="s">
        <v>35</v>
      </c>
      <c r="B36" s="65"/>
      <c r="C36" s="7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7"/>
      <c r="E36" s="8" t="s">
        <v>21</v>
      </c>
      <c r="F36" s="104">
        <f>F35*1.1-F35</f>
        <v>103100</v>
      </c>
      <c r="G36" s="105"/>
      <c r="H36" s="10"/>
      <c r="I36" s="2"/>
    </row>
    <row r="37" spans="1:9" ht="17.25" customHeight="1">
      <c r="A37" s="64" t="s">
        <v>31</v>
      </c>
      <c r="B37" s="65"/>
      <c r="C37" s="80"/>
      <c r="D37" s="81"/>
      <c r="E37" s="8" t="s">
        <v>30</v>
      </c>
      <c r="F37" s="60" t="s">
        <v>62</v>
      </c>
      <c r="G37" s="63"/>
      <c r="H37" s="31"/>
      <c r="I37" s="2"/>
    </row>
    <row r="38" spans="1:9" ht="19.5" customHeight="1">
      <c r="A38" s="72" t="s">
        <v>32</v>
      </c>
      <c r="B38" s="73"/>
      <c r="C38" s="82">
        <f>SUM(C35:C36)-C37</f>
        <v>0</v>
      </c>
      <c r="D38" s="83"/>
      <c r="E38" s="26" t="s">
        <v>61</v>
      </c>
      <c r="F38" s="107"/>
      <c r="G38" s="108"/>
      <c r="H38" s="109"/>
      <c r="I38" s="2"/>
    </row>
    <row r="39" spans="1:9" ht="20.25" customHeight="1">
      <c r="A39" s="74"/>
      <c r="B39" s="75"/>
      <c r="C39" s="84"/>
      <c r="D39" s="85"/>
      <c r="E39" s="13" t="s">
        <v>22</v>
      </c>
      <c r="F39" s="59">
        <f>IF(F37="현금(이체X)",F35,IF(F37="카드",ROUND(Sheet2!B5,-4),IF(F37="이체 및 현금영수증",F35+F35*10%,IF(F37="이체 및 세금계산서",F35+F35*10%,IF(F37="이체 및 세금계산서",F35+F35*10%,)))))-F38</f>
        <v>1170000</v>
      </c>
      <c r="G39" s="59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1031000</v>
      </c>
    </row>
    <row r="5" spans="1:6">
      <c r="A5" t="s">
        <v>43</v>
      </c>
      <c r="B5">
        <f>B4*1.13</f>
        <v>1165030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2020-09-12T02:13:34Z</dcterms:modified>
</cp:coreProperties>
</file>