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5D3C77E8-962C-428C-A94C-0CEA23FBF056}" xr6:coauthVersionLast="47" xr6:coauthVersionMax="47" xr10:uidLastSave="{00000000-0000-0000-0000-000000000000}"/>
  <bookViews>
    <workbookView xWindow="1365" yWindow="304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<sst xmlns="http://schemas.openxmlformats.org/spreadsheetml/2006/main" count="93" uniqueCount="85">
  <si>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</si>
  <si>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</si>
  <si>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</si>
  <si>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</si>
  <si>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</si>
  <si>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</si>
  <si>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</si>
  <si>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</si>
  <si>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</si>
  <si>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</si>
  <si>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</si>
  <si>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</si>
  <si>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</si>
  <si>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</si>
  <si>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</si>
  <si>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</si>
  <si>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</si>
  <si>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</si>
  <si>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</si>
  <si>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</si>
  <si>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</si>
  <si>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</si>
  <si>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</si>
  <si>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</si>
  <si>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</si>
  <si>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</si>
  <si>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</si>
  <si>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</si>
  <si>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</si>
  <si>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</si>
  <si>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</si>
  <si>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</si>
  <si>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</si>
  <si>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</si>
  <si>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</si>
  <si>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</si>
  <si>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</si>
  <si>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</si>
  <si>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</si>
  <si>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</si>
  <si>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</si>
  <si>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</si>
  <si>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</si>
  <si>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</si>
  <si>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</si>
  <si>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</si>
  <si>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</si>
  <si>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</si>
  <si>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</si>
  <si>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</si>
  <si>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</si>
  <si>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</si>
  <si>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</si>
  <si>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</si>
  <si>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</si>
  <si>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</si>
  <si>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</si>
  <si>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</si>
  <si>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</si>
  <si>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</si>
  <si>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</si>
  <si>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</si>
  <si>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</si>
  <si>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</si>
  <si>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</si>
  <si>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어댑트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</si>
  <si>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</si>
  <si>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</si>
  <si>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</si>
  <si>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(32GB)</t>
    <phoneticPr fontId="1" type="noConversion"/>
  </si>
  <si>
    <t>COLORFUL 지포스 GTX1050 Ti NE D5 4GB</t>
    <phoneticPr fontId="1" type="noConversion"/>
  </si>
  <si>
    <t>DAVEN 크리스탈 3.0 풀 아크릴</t>
    <phoneticPr fontId="1" type="noConversion"/>
  </si>
  <si>
    <t>마이크로닉스 Classic II 풀체인지 600W 80PLUS 230V EU</t>
    <phoneticPr fontId="1" type="noConversion"/>
  </si>
  <si>
    <t>모니터</t>
    <phoneticPr fontId="1" type="noConversion"/>
  </si>
  <si>
    <t>케이블</t>
    <phoneticPr fontId="1" type="noConversion"/>
  </si>
  <si>
    <t>DVI to HDMI 듀얼모니터케이블</t>
    <phoneticPr fontId="1" type="noConversion"/>
  </si>
  <si>
    <t>키마셋</t>
    <phoneticPr fontId="1" type="noConversion"/>
  </si>
  <si>
    <t>장패드</t>
    <phoneticPr fontId="1" type="noConversion"/>
  </si>
  <si>
    <t>유선 사무용 합본 세트</t>
    <phoneticPr fontId="1" type="noConversion"/>
  </si>
  <si>
    <t>5mm 고급 장패드</t>
    <phoneticPr fontId="1" type="noConversion"/>
  </si>
  <si>
    <t>미수금</t>
    <phoneticPr fontId="1" type="noConversion"/>
  </si>
  <si>
    <t>로지텍 G733 헤드셋 구매후 미결제된 차액금</t>
    <phoneticPr fontId="1" type="noConversion"/>
  </si>
  <si>
    <t>ㄴ&gt; 부가세 포함된금액 49,200 원</t>
    <phoneticPr fontId="1" type="noConversion"/>
  </si>
  <si>
    <t>제이씨현 UDEA EDGE 27FH3Q 유케어 75 QHD 프리싱크 무결점</t>
    <phoneticPr fontId="1" type="noConversion"/>
  </si>
  <si>
    <t>SK하이닉스 Gold P31 M.2 NVMe (500GB)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</si>
</sst>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F12" sqref="F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65</v>
      </c>
      <c r="C1" s="47" t="s">
        <v>48</v>
      </c>
      <c r="D1" s="48"/>
      <c r="E1" s="108"/>
      <c r="F1" s="109"/>
      <c r="G1" s="109"/>
      <c r="H1" s="110"/>
    </row>
    <row r="2" spans="1:9" ht="22.5" customHeight="1">
      <c r="A2" s="15" t="s">
        <v>31</v>
      </c>
      <c r="B2" s="22"/>
      <c r="C2" s="49"/>
      <c r="D2" s="50"/>
      <c r="E2" s="111"/>
      <c r="F2" s="112"/>
      <c r="G2" s="112"/>
      <c r="H2" s="113"/>
    </row>
    <row r="3" spans="1:9" ht="22.5" customHeight="1">
      <c r="A3" s="15" t="s">
        <v>32</v>
      </c>
      <c r="B3" s="17">
        <f ca="1">TODAY()</f>
        <v>44512</v>
      </c>
      <c r="C3" s="16" t="s">
        <v>33</v>
      </c>
      <c r="D3" s="21"/>
      <c r="E3" s="111"/>
      <c r="F3" s="112"/>
      <c r="G3" s="112"/>
      <c r="H3" s="113"/>
    </row>
    <row r="4" spans="1:9" ht="22.5" customHeight="1">
      <c r="A4" s="14" t="s">
        <v>30</v>
      </c>
      <c r="B4" s="53"/>
      <c r="C4" s="53"/>
      <c r="D4" s="54"/>
      <c r="E4" s="114"/>
      <c r="F4" s="115"/>
      <c r="G4" s="115"/>
      <c r="H4" s="116"/>
    </row>
    <row r="5" spans="1:9">
      <c r="A5" s="51" t="s">
        <v>0</v>
      </c>
      <c r="B5" s="52"/>
      <c r="C5" s="51" t="s">
        <v>5</v>
      </c>
      <c r="D5" s="5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7" t="s">
        <v>49</v>
      </c>
      <c r="B6" s="38"/>
      <c r="C6" s="64" t="s">
        <v>66</v>
      </c>
      <c r="D6" s="65"/>
      <c r="E6" s="3" t="s">
        <v>54</v>
      </c>
      <c r="F6" s="6">
        <v>224000</v>
      </c>
      <c r="G6" s="3">
        <v>1</v>
      </c>
      <c r="H6" s="6">
        <f>F6*G6</f>
        <v>224000</v>
      </c>
      <c r="I6" s="2"/>
    </row>
    <row r="7" spans="1:9" ht="24" customHeight="1">
      <c r="A7" s="39"/>
      <c r="B7" s="40"/>
      <c r="C7" s="64" t="s">
        <v>67</v>
      </c>
      <c r="D7" s="65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9"/>
      <c r="B8" s="40"/>
      <c r="C8" s="120" t="s">
        <v>68</v>
      </c>
      <c r="D8" s="121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9"/>
      <c r="B9" s="40"/>
      <c r="C9" s="64" t="s">
        <v>69</v>
      </c>
      <c r="D9" s="65"/>
      <c r="E9" s="3" t="s">
        <v>57</v>
      </c>
      <c r="F9" s="6">
        <v>165000</v>
      </c>
      <c r="G9" s="3">
        <v>2</v>
      </c>
      <c r="H9" s="6">
        <f t="shared" si="0"/>
        <v>330000</v>
      </c>
      <c r="I9" s="2"/>
    </row>
    <row r="10" spans="1:9" ht="24" customHeight="1">
      <c r="A10" s="39"/>
      <c r="B10" s="40"/>
      <c r="C10" s="64" t="s">
        <v>70</v>
      </c>
      <c r="D10" s="65"/>
      <c r="E10" s="3" t="s">
        <v>58</v>
      </c>
      <c r="F10" s="6">
        <v>389000</v>
      </c>
      <c r="G10" s="3">
        <v>1</v>
      </c>
      <c r="H10" s="6">
        <f t="shared" si="0"/>
        <v>389000</v>
      </c>
      <c r="I10" s="2"/>
    </row>
    <row r="11" spans="1:9" ht="24" customHeight="1">
      <c r="A11" s="39"/>
      <c r="B11" s="40"/>
      <c r="C11" s="66" t="s">
        <v>84</v>
      </c>
      <c r="D11" s="67"/>
      <c r="E11" s="3" t="s">
        <v>59</v>
      </c>
      <c r="F11" s="6">
        <v>98000</v>
      </c>
      <c r="G11" s="3">
        <v>1</v>
      </c>
      <c r="H11" s="6">
        <f t="shared" si="0"/>
        <v>98000</v>
      </c>
      <c r="I11" s="2"/>
    </row>
    <row r="12" spans="1:9" ht="24" customHeight="1">
      <c r="A12" s="39"/>
      <c r="B12" s="40"/>
      <c r="C12" s="64"/>
      <c r="D12" s="65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9"/>
      <c r="B13" s="40"/>
      <c r="C13" s="58" t="s">
        <v>46</v>
      </c>
      <c r="D13" s="59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9"/>
      <c r="B14" s="40"/>
      <c r="C14" s="58" t="s">
        <v>71</v>
      </c>
      <c r="D14" s="59"/>
      <c r="E14" s="3" t="s">
        <v>62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39"/>
      <c r="B15" s="40"/>
      <c r="C15" s="58" t="s">
        <v>72</v>
      </c>
      <c r="D15" s="59"/>
      <c r="E15" s="3" t="s">
        <v>63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39"/>
      <c r="B16" s="40"/>
      <c r="C16" s="60" t="s">
        <v>47</v>
      </c>
      <c r="D16" s="61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9"/>
      <c r="B17" s="40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9"/>
      <c r="B18" s="40"/>
      <c r="C18" s="62" t="s">
        <v>42</v>
      </c>
      <c r="D18" s="63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9"/>
      <c r="B19" s="40"/>
      <c r="C19" s="56"/>
      <c r="D19" s="57"/>
      <c r="E19" s="4"/>
      <c r="F19" s="7"/>
      <c r="G19" s="4"/>
      <c r="H19" s="6">
        <f t="shared" si="0"/>
        <v>0</v>
      </c>
      <c r="I19" s="2"/>
    </row>
    <row r="20" spans="1:9" ht="12.75" customHeight="1">
      <c r="A20" s="41" t="s">
        <v>50</v>
      </c>
      <c r="B20" s="42"/>
      <c r="C20" s="55" t="s">
        <v>6</v>
      </c>
      <c r="D20" s="55"/>
      <c r="E20" s="73">
        <f>SUM(H6:H19)</f>
        <v>1267000</v>
      </c>
      <c r="F20" s="73"/>
      <c r="G20" s="29">
        <v>2</v>
      </c>
      <c r="H20" s="119" t="s">
        <v>8</v>
      </c>
      <c r="I20" s="2"/>
    </row>
    <row r="21" spans="1:9" ht="12.75" customHeight="1">
      <c r="A21" s="43"/>
      <c r="B21" s="44"/>
      <c r="C21" s="55"/>
      <c r="D21" s="55"/>
      <c r="E21" s="73">
        <f>E20*G20</f>
        <v>2534000</v>
      </c>
      <c r="F21" s="73"/>
      <c r="G21" s="73"/>
      <c r="H21" s="119"/>
      <c r="I21" s="2"/>
    </row>
    <row r="22" spans="1:9" ht="12.75" customHeight="1">
      <c r="A22" s="43"/>
      <c r="B22" s="44"/>
      <c r="C22" s="55"/>
      <c r="D22" s="55"/>
      <c r="E22" s="73"/>
      <c r="F22" s="73"/>
      <c r="G22" s="73"/>
      <c r="H22" s="119"/>
      <c r="I22" s="2"/>
    </row>
    <row r="23" spans="1:9" ht="17.25" customHeight="1">
      <c r="A23" s="43"/>
      <c r="B23" s="44"/>
      <c r="C23" s="100" t="s">
        <v>11</v>
      </c>
      <c r="D23" s="101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5"/>
      <c r="B24" s="46"/>
      <c r="C24" s="58" t="s">
        <v>83</v>
      </c>
      <c r="D24" s="59"/>
      <c r="E24" s="5" t="s">
        <v>73</v>
      </c>
      <c r="F24" s="6">
        <v>185000</v>
      </c>
      <c r="G24" s="3">
        <v>5</v>
      </c>
      <c r="H24" s="6">
        <f>F24*G24</f>
        <v>925000</v>
      </c>
      <c r="I24" s="2"/>
    </row>
    <row r="25" spans="1:9" ht="21.95" customHeight="1">
      <c r="A25" s="82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3"/>
      <c r="C25" s="68" t="s">
        <v>75</v>
      </c>
      <c r="D25" s="59"/>
      <c r="E25" s="33" t="s">
        <v>74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 ht="21.95" customHeight="1">
      <c r="A26" s="84"/>
      <c r="B26" s="85"/>
      <c r="C26" s="68" t="s">
        <v>78</v>
      </c>
      <c r="D26" s="59"/>
      <c r="E26" s="5" t="s">
        <v>76</v>
      </c>
      <c r="F26" s="6">
        <v>0</v>
      </c>
      <c r="G26" s="3">
        <v>2</v>
      </c>
      <c r="H26" s="6">
        <f t="shared" si="1"/>
        <v>0</v>
      </c>
      <c r="I26" s="2"/>
    </row>
    <row r="27" spans="1:9" ht="21.95" customHeight="1">
      <c r="A27" s="84"/>
      <c r="B27" s="85"/>
      <c r="C27" s="72" t="s">
        <v>79</v>
      </c>
      <c r="D27" s="69"/>
      <c r="E27" s="5" t="s">
        <v>77</v>
      </c>
      <c r="F27" s="6">
        <v>0</v>
      </c>
      <c r="G27" s="3">
        <v>2</v>
      </c>
      <c r="H27" s="6">
        <f t="shared" si="1"/>
        <v>0</v>
      </c>
      <c r="I27" s="2"/>
    </row>
    <row r="28" spans="1:9" ht="21.95" customHeight="1">
      <c r="A28" s="84"/>
      <c r="B28" s="85"/>
      <c r="C28" s="68"/>
      <c r="D28" s="69"/>
      <c r="E28" s="5"/>
      <c r="F28" s="6"/>
      <c r="G28" s="3"/>
      <c r="H28" s="6">
        <f t="shared" si="1"/>
        <v>0</v>
      </c>
      <c r="I28" s="2"/>
    </row>
    <row r="29" spans="1:9" ht="21.95" customHeight="1">
      <c r="A29" s="84"/>
      <c r="B29" s="85"/>
      <c r="C29" s="70" t="s">
        <v>81</v>
      </c>
      <c r="D29" s="71"/>
      <c r="E29" s="34" t="s">
        <v>80</v>
      </c>
      <c r="F29" s="35">
        <v>44720</v>
      </c>
      <c r="G29" s="36">
        <v>1</v>
      </c>
      <c r="H29" s="6">
        <f t="shared" si="1"/>
        <v>44720</v>
      </c>
      <c r="I29" s="2"/>
    </row>
    <row r="30" spans="1:9" ht="21.95" customHeight="1">
      <c r="A30" s="84"/>
      <c r="B30" s="85"/>
      <c r="C30" s="70" t="s">
        <v>82</v>
      </c>
      <c r="D30" s="71"/>
      <c r="E30" s="34"/>
      <c r="F30" s="35"/>
      <c r="G30" s="36"/>
      <c r="H30" s="6">
        <f t="shared" si="1"/>
        <v>0</v>
      </c>
      <c r="I30" s="2"/>
    </row>
    <row r="31" spans="1:9" ht="16.5" hidden="1" customHeight="1">
      <c r="A31" s="84"/>
      <c r="B31" s="85"/>
      <c r="C31" s="72"/>
      <c r="D31" s="69"/>
      <c r="E31" s="5"/>
      <c r="F31" s="6"/>
      <c r="G31" s="3"/>
      <c r="H31" s="6">
        <f t="shared" si="1"/>
        <v>0</v>
      </c>
      <c r="I31" s="2"/>
    </row>
    <row r="32" spans="1:9" hidden="1">
      <c r="A32" s="86"/>
      <c r="B32" s="87"/>
      <c r="C32" s="72"/>
      <c r="D32" s="69"/>
      <c r="E32" s="5"/>
      <c r="F32" s="6"/>
      <c r="G32" s="3"/>
      <c r="H32" s="6">
        <f t="shared" si="1"/>
        <v>0</v>
      </c>
      <c r="I32" s="2"/>
    </row>
    <row r="33" spans="1:9" ht="13.5" customHeight="1">
      <c r="A33" s="88" t="s">
        <v>19</v>
      </c>
      <c r="B33" s="89"/>
      <c r="C33" s="96" t="str">
        <f>IF(F37="현금(이체X)",Sheet2!C1,IF(F37="카드",Sheet2!C1,IF(F37="이체 및 현금영수증",Sheet2!C1,IF(F37="카드+현금",Sheet2!C2,IF(F37="이체 및 세금계산서",Sheet2!C1)))))</f>
        <v>선택사항</v>
      </c>
      <c r="D33" s="97"/>
      <c r="E33" s="74">
        <f>SUM(H24:H32)</f>
        <v>969720</v>
      </c>
      <c r="F33" s="75"/>
      <c r="G33" s="75"/>
      <c r="H33" s="117" t="s">
        <v>8</v>
      </c>
      <c r="I33" s="2"/>
    </row>
    <row r="34" spans="1:9" ht="14.25" customHeight="1">
      <c r="A34" s="90"/>
      <c r="B34" s="91"/>
      <c r="C34" s="98"/>
      <c r="D34" s="99"/>
      <c r="E34" s="76"/>
      <c r="F34" s="77"/>
      <c r="G34" s="77"/>
      <c r="H34" s="118"/>
      <c r="I34" s="2"/>
    </row>
    <row r="35" spans="1:9" ht="16.5" customHeight="1">
      <c r="A35" s="80" t="s">
        <v>22</v>
      </c>
      <c r="B35" s="81"/>
      <c r="C35" s="94"/>
      <c r="D35" s="95"/>
      <c r="E35" s="8" t="s">
        <v>4</v>
      </c>
      <c r="F35" s="124">
        <f>SUM(E21,E33)</f>
        <v>3503720</v>
      </c>
      <c r="G35" s="124"/>
      <c r="H35" s="9" t="s">
        <v>8</v>
      </c>
      <c r="I35" s="2"/>
    </row>
    <row r="36" spans="1:9" ht="16.5" customHeight="1">
      <c r="A36" s="80" t="s">
        <v>21</v>
      </c>
      <c r="B36" s="81"/>
      <c r="C36" s="9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93"/>
      <c r="E36" s="8" t="s">
        <v>9</v>
      </c>
      <c r="F36" s="122">
        <f>F35*1.1-F35</f>
        <v>350372.00000000047</v>
      </c>
      <c r="G36" s="123"/>
      <c r="H36" s="10"/>
      <c r="I36" s="2"/>
    </row>
    <row r="37" spans="1:9" ht="17.25" customHeight="1">
      <c r="A37" s="80" t="s">
        <v>17</v>
      </c>
      <c r="B37" s="81"/>
      <c r="C37" s="102"/>
      <c r="D37" s="103"/>
      <c r="E37" s="8" t="s">
        <v>16</v>
      </c>
      <c r="F37" s="78" t="s">
        <v>51</v>
      </c>
      <c r="G37" s="79"/>
      <c r="H37" s="32"/>
      <c r="I37" s="2"/>
    </row>
    <row r="38" spans="1:9" ht="19.5" customHeight="1">
      <c r="A38" s="88" t="s">
        <v>18</v>
      </c>
      <c r="B38" s="89"/>
      <c r="C38" s="104">
        <f>SUM(C35:C36)-C37</f>
        <v>0</v>
      </c>
      <c r="D38" s="105"/>
      <c r="E38" s="25" t="s">
        <v>17</v>
      </c>
      <c r="F38" s="126"/>
      <c r="G38" s="127"/>
      <c r="H38" s="128"/>
      <c r="I38" s="2"/>
    </row>
    <row r="39" spans="1:9" ht="20.25" customHeight="1">
      <c r="A39" s="90"/>
      <c r="B39" s="91"/>
      <c r="C39" s="106"/>
      <c r="D39" s="107"/>
      <c r="E39" s="30" t="s">
        <v>10</v>
      </c>
      <c r="F39" s="125">
        <f>IF(F37="현금(이체X)",F35,IF(F37="카드",ROUND(Sheet2!B5,-4),IF(F37="이체 및 현금영수증",F35+F35*10%,IF(F37="이체 및 세금계산서",F35+F35*10%,IF(F37="이체 및 세금계산서",F35+F35*10%,)))))-F38</f>
        <v>3854092</v>
      </c>
      <c r="G39" s="12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3503720</v>
      </c>
    </row>
    <row r="5" spans="1:6">
      <c r="A5" t="s">
        <v>29</v>
      </c>
      <c r="B5">
        <f>B4*1.13</f>
        <v>3959203.5999999996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2021-11-12T03:04:14Z</dcterms:modified>
</cp:coreProperties>
</file>