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<sst xmlns="http://schemas.openxmlformats.org/spreadsheetml/2006/main" count="80" uniqueCount="73">
  <si>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</si>
  <si>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</si>
  <si>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</si>
  <si>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</si>
  <si>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</si>
  <si>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</si>
  <si>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</si>
  <si>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</si>
  <si>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</si>
  <si>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</si>
  <si>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</si>
  <si>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</si>
  <si>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</si>
  <si>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</si>
  <si>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</si>
  <si>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</si>
  <si>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</si>
  <si>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</si>
  <si>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</si>
  <si>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</si>
  <si>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</si>
  <si>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</si>
  <si>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</si>
  <si>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</si>
  <si>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</si>
  <si>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</si>
  <si>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</si>
  <si>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</si>
  <si>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</si>
  <si>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</si>
  <si>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</si>
  <si>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</si>
  <si>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</si>
  <si>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</si>
  <si>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</si>
  <si>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</si>
  <si>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</si>
  <si>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</si>
  <si>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</si>
  <si>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</si>
  <si>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</si>
  <si>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</si>
  <si>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</si>
  <si>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</si>
  <si>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</si>
  <si>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</si>
  <si>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</si>
  <si>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</si>
  <si>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</si>
  <si>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</si>
  <si>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</si>
  <si>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</si>
  <si>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</si>
  <si>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</si>
  <si>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</si>
  <si>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</si>
  <si>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</si>
  <si>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</si>
  <si>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</si>
  <si>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</si>
  <si>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</si>
  <si>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</si>
  <si>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카드</t>
  </si>
  <si>
    <t>/</t>
    <phoneticPr fontId="1" type="noConversion"/>
  </si>
  <si>
    <t>인텔 펜티엄 골드 G5420 (커피레이크-R) (정품)</t>
    <phoneticPr fontId="1" type="noConversion"/>
  </si>
  <si>
    <t>인텔 정품쿨러</t>
    <phoneticPr fontId="1" type="noConversion"/>
  </si>
  <si>
    <t>COLORFUL H310M-E PRO V20 STCOM</t>
    <phoneticPr fontId="1" type="noConversion"/>
  </si>
  <si>
    <t>삼성전자 DDR4-2666 (8GB)</t>
    <phoneticPr fontId="1" type="noConversion"/>
  </si>
  <si>
    <t>인텔 UHD 610 내장그래픽</t>
    <phoneticPr fontId="1" type="noConversion"/>
  </si>
  <si>
    <t>마이크론 Crucial BX500 대원CTS (240GB)</t>
    <phoneticPr fontId="1" type="noConversion"/>
  </si>
  <si>
    <t>마이크로닉스 Master M60 메쉬 (블랙)</t>
    <phoneticPr fontId="1" type="noConversion"/>
  </si>
  <si>
    <t>마이크로닉스 Classic II 500W</t>
    <phoneticPr fontId="1" type="noConversion"/>
  </si>
  <si>
    <t>박진권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</si>
</sst>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3" sqref="B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6"/>
      <c r="F1" s="87"/>
      <c r="G1" s="87"/>
      <c r="H1" s="88"/>
    </row>
    <row r="2" spans="1:9" ht="22.5" customHeight="1">
      <c r="A2" s="16" t="s">
        <v>46</v>
      </c>
      <c r="B2" s="23">
        <v>1037820939</v>
      </c>
      <c r="C2" s="35"/>
      <c r="D2" s="36"/>
      <c r="E2" s="89"/>
      <c r="F2" s="90"/>
      <c r="G2" s="90"/>
      <c r="H2" s="91"/>
    </row>
    <row r="3" spans="1:9" ht="22.5" customHeight="1">
      <c r="A3" s="16" t="s">
        <v>47</v>
      </c>
      <c r="B3" s="18">
        <f ca="1">TODAY()</f>
        <v>44093</v>
      </c>
      <c r="C3" s="17" t="s">
        <v>48</v>
      </c>
      <c r="D3" s="22"/>
      <c r="E3" s="89"/>
      <c r="F3" s="90"/>
      <c r="G3" s="90"/>
      <c r="H3" s="91"/>
    </row>
    <row r="4" spans="1:9" ht="22.5" customHeight="1">
      <c r="A4" s="15" t="s">
        <v>44</v>
      </c>
      <c r="B4" s="39"/>
      <c r="C4" s="39"/>
      <c r="D4" s="40"/>
      <c r="E4" s="92"/>
      <c r="F4" s="93"/>
      <c r="G4" s="93"/>
      <c r="H4" s="94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98" t="s">
        <v>25</v>
      </c>
      <c r="B6" s="99"/>
      <c r="C6" s="57" t="s">
        <v>64</v>
      </c>
      <c r="D6" s="58"/>
      <c r="E6" s="3" t="s">
        <v>6</v>
      </c>
      <c r="F6" s="6">
        <v>73000</v>
      </c>
      <c r="G6" s="3">
        <v>1</v>
      </c>
      <c r="H6" s="6">
        <f>F6*G6</f>
        <v>73000</v>
      </c>
      <c r="I6" s="2"/>
    </row>
    <row r="7" spans="1:9" ht="25.5" customHeight="1">
      <c r="A7" s="100"/>
      <c r="B7" s="101"/>
      <c r="C7" s="57" t="s">
        <v>65</v>
      </c>
      <c r="D7" s="58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0"/>
      <c r="B8" s="101"/>
      <c r="C8" s="57" t="s">
        <v>66</v>
      </c>
      <c r="D8" s="58"/>
      <c r="E8" s="3" t="s">
        <v>7</v>
      </c>
      <c r="F8" s="6">
        <v>61000</v>
      </c>
      <c r="G8" s="3">
        <v>1</v>
      </c>
      <c r="H8" s="6">
        <f t="shared" si="0"/>
        <v>61000</v>
      </c>
      <c r="I8" s="2"/>
    </row>
    <row r="9" spans="1:9" ht="25.5" customHeight="1">
      <c r="A9" s="100"/>
      <c r="B9" s="101"/>
      <c r="C9" s="57" t="s">
        <v>67</v>
      </c>
      <c r="D9" s="58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5.5" customHeight="1">
      <c r="A10" s="100"/>
      <c r="B10" s="101"/>
      <c r="C10" s="57" t="s">
        <v>68</v>
      </c>
      <c r="D10" s="58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100"/>
      <c r="B11" s="101"/>
      <c r="C11" s="57" t="s">
        <v>69</v>
      </c>
      <c r="D11" s="58"/>
      <c r="E11" s="3" t="s">
        <v>10</v>
      </c>
      <c r="F11" s="6">
        <v>36000</v>
      </c>
      <c r="G11" s="3">
        <v>1</v>
      </c>
      <c r="H11" s="6">
        <f t="shared" si="0"/>
        <v>36000</v>
      </c>
      <c r="I11" s="2"/>
    </row>
    <row r="12" spans="1:9" ht="25.5" customHeight="1">
      <c r="A12" s="100"/>
      <c r="B12" s="101"/>
      <c r="C12" s="57"/>
      <c r="D12" s="58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0"/>
      <c r="B13" s="101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0"/>
      <c r="B14" s="101"/>
      <c r="C14" s="48" t="s">
        <v>70</v>
      </c>
      <c r="D14" s="49"/>
      <c r="E14" s="3" t="s">
        <v>13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5.5" customHeight="1">
      <c r="A15" s="100"/>
      <c r="B15" s="101"/>
      <c r="C15" s="48" t="s">
        <v>71</v>
      </c>
      <c r="D15" s="49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5.5" customHeight="1">
      <c r="A16" s="100"/>
      <c r="B16" s="101"/>
      <c r="C16" s="48"/>
      <c r="D16" s="4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55" t="s">
        <v>57</v>
      </c>
      <c r="D18" s="5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0"/>
      <c r="B20" s="101"/>
      <c r="C20" s="41" t="s">
        <v>18</v>
      </c>
      <c r="D20" s="41"/>
      <c r="E20" s="59">
        <f>SUM(H6:H19)</f>
        <v>350000</v>
      </c>
      <c r="F20" s="59"/>
      <c r="G20" s="30">
        <v>1</v>
      </c>
      <c r="H20" s="97" t="s">
        <v>20</v>
      </c>
      <c r="I20" s="2"/>
    </row>
    <row r="21" spans="1:9" ht="12.75" customHeight="1">
      <c r="A21" s="100"/>
      <c r="B21" s="101"/>
      <c r="C21" s="41"/>
      <c r="D21" s="41"/>
      <c r="E21" s="59">
        <f>E20*G20</f>
        <v>350000</v>
      </c>
      <c r="F21" s="59"/>
      <c r="G21" s="59"/>
      <c r="H21" s="97"/>
      <c r="I21" s="2"/>
    </row>
    <row r="22" spans="1:9" ht="12.75" customHeight="1">
      <c r="A22" s="100"/>
      <c r="B22" s="101"/>
      <c r="C22" s="41"/>
      <c r="D22" s="41"/>
      <c r="E22" s="59"/>
      <c r="F22" s="59"/>
      <c r="G22" s="59"/>
      <c r="H22" s="97"/>
      <c r="I22" s="2"/>
    </row>
    <row r="23" spans="1:9" ht="17.25" customHeight="1">
      <c r="A23" s="100"/>
      <c r="B23" s="101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2"/>
      <c r="B24" s="103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6" t="str">
        <f>IF(F37="현금(이체X)",Sheet2!D2,IF(F37="카드",Sheet2!D2,IF(F37="이체 및 현금영수증",Sheet2!E1,IF(F37="카드+현금",Sheet2!D2,IF(F37="이체 및 세금계산서",Sheet2!D1)))))</f>
        <v>참고사항</v>
      </c>
      <c r="B25" s="67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68"/>
      <c r="B26" s="69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68"/>
      <c r="B27" s="69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68"/>
      <c r="B28" s="69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68"/>
      <c r="B29" s="69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68"/>
      <c r="B30" s="69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68"/>
      <c r="B31" s="69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0"/>
      <c r="B32" s="71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2" t="s">
        <v>33</v>
      </c>
      <c r="B33" s="73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59">
        <f>SUM(H24:H32)</f>
        <v>0</v>
      </c>
      <c r="F33" s="59"/>
      <c r="G33" s="60"/>
      <c r="H33" s="95" t="s">
        <v>20</v>
      </c>
      <c r="I33" s="2"/>
    </row>
    <row r="34" spans="1:9" ht="14.25" customHeight="1">
      <c r="A34" s="74"/>
      <c r="B34" s="75"/>
      <c r="C34" s="44"/>
      <c r="D34" s="45"/>
      <c r="E34" s="61"/>
      <c r="F34" s="61"/>
      <c r="G34" s="62"/>
      <c r="H34" s="96"/>
      <c r="I34" s="2"/>
    </row>
    <row r="35" spans="1:9" ht="16.5" customHeight="1">
      <c r="A35" s="64" t="s">
        <v>36</v>
      </c>
      <c r="B35" s="65"/>
      <c r="C35" s="78"/>
      <c r="D35" s="79"/>
      <c r="E35" s="8" t="s">
        <v>4</v>
      </c>
      <c r="F35" s="106">
        <f>SUM(E21,E33)</f>
        <v>350000</v>
      </c>
      <c r="G35" s="106"/>
      <c r="H35" s="9" t="s">
        <v>20</v>
      </c>
      <c r="I35" s="2"/>
    </row>
    <row r="36" spans="1:9" ht="16.5" customHeight="1">
      <c r="A36" s="64" t="s">
        <v>35</v>
      </c>
      <c r="B36" s="65"/>
      <c r="C36" s="7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7"/>
      <c r="E36" s="8" t="s">
        <v>21</v>
      </c>
      <c r="F36" s="104">
        <f>F35*1.1-F35</f>
        <v>35000.000000000058</v>
      </c>
      <c r="G36" s="105"/>
      <c r="H36" s="10"/>
      <c r="I36" s="2"/>
    </row>
    <row r="37" spans="1:9" ht="17.25" customHeight="1">
      <c r="A37" s="64" t="s">
        <v>31</v>
      </c>
      <c r="B37" s="65"/>
      <c r="C37" s="80"/>
      <c r="D37" s="81"/>
      <c r="E37" s="8" t="s">
        <v>30</v>
      </c>
      <c r="F37" s="60" t="s">
        <v>62</v>
      </c>
      <c r="G37" s="63"/>
      <c r="H37" s="31"/>
      <c r="I37" s="2"/>
    </row>
    <row r="38" spans="1:9" ht="19.5" customHeight="1">
      <c r="A38" s="72" t="s">
        <v>32</v>
      </c>
      <c r="B38" s="73"/>
      <c r="C38" s="82">
        <f>SUM(C35:C36)-C37</f>
        <v>0</v>
      </c>
      <c r="D38" s="83"/>
      <c r="E38" s="26" t="s">
        <v>61</v>
      </c>
      <c r="F38" s="107"/>
      <c r="G38" s="108"/>
      <c r="H38" s="109"/>
      <c r="I38" s="2"/>
    </row>
    <row r="39" spans="1:9" ht="20.25" customHeight="1">
      <c r="A39" s="74"/>
      <c r="B39" s="75"/>
      <c r="C39" s="84"/>
      <c r="D39" s="85"/>
      <c r="E39" s="13" t="s">
        <v>22</v>
      </c>
      <c r="F39" s="59">
        <f>IF(F37="현금(이체X)",F35,IF(F37="카드",ROUND(Sheet2!B5,-4),IF(F37="이체 및 현금영수증",F35+F35*10%,IF(F37="이체 및 세금계산서",F35+F35*10%,IF(F37="이체 및 세금계산서",F35+F35*10%,)))))-F38</f>
        <v>400000</v>
      </c>
      <c r="G39" s="59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350000</v>
      </c>
    </row>
    <row r="5" spans="1:6">
      <c r="A5" t="s">
        <v>43</v>
      </c>
      <c r="B5">
        <f>B4*1.13</f>
        <v>395499.99999999994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2020-09-19T09:10:09Z</cp:lastPrinted>
  <dcterms:created xsi:type="dcterms:W3CDTF">2019-03-28T03:58:09Z</dcterms:created>
  <dcterms:modified xsi:type="dcterms:W3CDTF">2020-09-19T09:27:11Z</dcterms:modified>
</cp:coreProperties>
</file>