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1B15CBF-EDF3-4857-8DC7-9B124B53B1D8}" xr6:coauthVersionLast="46" xr6:coauthVersionMax="46" xr10:uidLastSave="{00000000-0000-0000-0000-000000000000}"/>
  <bookViews>
    <workbookView xWindow="10125" yWindow="18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<sst xmlns="http://schemas.openxmlformats.org/spreadsheetml/2006/main" count="91" uniqueCount="79">
  <si>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</si>
  <si>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</si>
  <si>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</si>
  <si>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</si>
  <si>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</si>
  <si>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</si>
  <si>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</si>
  <si>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</si>
  <si>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</si>
  <si>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</si>
  <si>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</si>
  <si>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</si>
  <si>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</si>
  <si>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</si>
  <si>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</si>
  <si>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</si>
  <si>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</si>
  <si>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</si>
  <si>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</si>
  <si>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</si>
  <si>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</si>
  <si>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</si>
  <si>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</si>
  <si>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</si>
  <si>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</si>
  <si>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</si>
  <si>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</si>
  <si>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</si>
  <si>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</si>
  <si>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</si>
  <si>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</si>
  <si>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</si>
  <si>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</si>
  <si>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</si>
  <si>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</si>
  <si>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</si>
  <si>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</si>
  <si>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</si>
  <si>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</si>
  <si>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</si>
  <si>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</si>
  <si>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</si>
  <si>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</si>
  <si>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</si>
  <si>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</si>
  <si>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</si>
  <si>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</si>
  <si>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</si>
  <si>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</si>
  <si>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</si>
  <si>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</si>
  <si>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</si>
  <si>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</si>
  <si>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</si>
  <si>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</si>
  <si>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</si>
  <si>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</si>
  <si>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</si>
  <si>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</si>
  <si>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</si>
  <si>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</si>
  <si>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</si>
  <si>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</si>
  <si>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</si>
  <si>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</si>
  <si>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</si>
  <si>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</si>
  <si>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DAVEN DMAX 아크릴 (블랙)</t>
    <phoneticPr fontId="1" type="noConversion"/>
  </si>
  <si>
    <t>마이크로닉스 COOLMAX 500W 80Plus</t>
    <phoneticPr fontId="1" type="noConversion"/>
  </si>
  <si>
    <t>인텔 UHD 610 내장그래픽</t>
    <phoneticPr fontId="1" type="noConversion"/>
  </si>
  <si>
    <t>기존</t>
    <phoneticPr fontId="1" type="noConversion"/>
  </si>
  <si>
    <t>마이크론 Crucial BX500 (240GB) [ C ]</t>
    <phoneticPr fontId="1" type="noConversion"/>
  </si>
  <si>
    <t>WD BLUE 2TB [ D 자료보관 ]</t>
    <phoneticPr fontId="1" type="noConversion"/>
  </si>
  <si>
    <t>박주은</t>
    <phoneticPr fontId="1" type="noConversion"/>
  </si>
  <si>
    <t>케이블</t>
    <phoneticPr fontId="1" type="noConversion"/>
  </si>
  <si>
    <t>키마셋</t>
    <phoneticPr fontId="1" type="noConversion"/>
  </si>
  <si>
    <t>hdmi to hdmi</t>
    <phoneticPr fontId="1" type="noConversion"/>
  </si>
  <si>
    <t>기가 랜선</t>
    <phoneticPr fontId="1" type="noConversion"/>
  </si>
  <si>
    <t>구다드림 키마셋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</si>
</sst>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99"/>
      <c r="F1" s="100"/>
      <c r="G1" s="100"/>
      <c r="H1" s="101"/>
    </row>
    <row r="2" spans="1:9" ht="22.5" customHeight="1">
      <c r="A2" s="15" t="s">
        <v>31</v>
      </c>
      <c r="B2" s="22">
        <v>1047617324</v>
      </c>
      <c r="C2" s="46"/>
      <c r="D2" s="47"/>
      <c r="E2" s="102"/>
      <c r="F2" s="103"/>
      <c r="G2" s="103"/>
      <c r="H2" s="104"/>
    </row>
    <row r="3" spans="1:9" ht="22.5" customHeight="1">
      <c r="A3" s="15" t="s">
        <v>32</v>
      </c>
      <c r="B3" s="17">
        <f ca="1">TODAY()</f>
        <v>44402</v>
      </c>
      <c r="C3" s="16" t="s">
        <v>33</v>
      </c>
      <c r="D3" s="21"/>
      <c r="E3" s="102"/>
      <c r="F3" s="103"/>
      <c r="G3" s="103"/>
      <c r="H3" s="104"/>
    </row>
    <row r="4" spans="1:9" ht="22.5" customHeight="1">
      <c r="A4" s="14" t="s">
        <v>30</v>
      </c>
      <c r="B4" s="50"/>
      <c r="C4" s="50"/>
      <c r="D4" s="51"/>
      <c r="E4" s="105"/>
      <c r="F4" s="106"/>
      <c r="G4" s="106"/>
      <c r="H4" s="107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7" t="s">
        <v>63</v>
      </c>
      <c r="D6" s="58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57" t="s">
        <v>64</v>
      </c>
      <c r="D7" s="58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1" t="s">
        <v>65</v>
      </c>
      <c r="D8" s="112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7" t="s">
        <v>66</v>
      </c>
      <c r="D9" s="58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7" t="s">
        <v>69</v>
      </c>
      <c r="D10" s="58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59" t="s">
        <v>71</v>
      </c>
      <c r="D11" s="60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7" t="s">
        <v>72</v>
      </c>
      <c r="D12" s="58"/>
      <c r="E12" s="3" t="s">
        <v>59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36"/>
      <c r="B13" s="37"/>
      <c r="C13" s="57" t="s">
        <v>70</v>
      </c>
      <c r="D13" s="58"/>
      <c r="E13" s="3" t="s">
        <v>59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7" t="s">
        <v>70</v>
      </c>
      <c r="D14" s="58"/>
      <c r="E14" s="3" t="s">
        <v>59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3" t="s">
        <v>67</v>
      </c>
      <c r="D15" s="54"/>
      <c r="E15" s="3" t="s">
        <v>61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3" t="s">
        <v>68</v>
      </c>
      <c r="D16" s="54"/>
      <c r="E16" s="3" t="s">
        <v>62</v>
      </c>
      <c r="F16" s="6">
        <v>40000</v>
      </c>
      <c r="G16" s="3">
        <v>1</v>
      </c>
      <c r="H16" s="6">
        <f t="shared" si="0"/>
        <v>40000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5" t="s">
        <v>42</v>
      </c>
      <c r="D18" s="56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46</v>
      </c>
      <c r="D19" s="54"/>
      <c r="E19" s="3" t="s">
        <v>60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4">
        <f>SUM(H6:H19)</f>
        <v>470000</v>
      </c>
      <c r="F20" s="64"/>
      <c r="G20" s="29">
        <v>1</v>
      </c>
      <c r="H20" s="110" t="s">
        <v>8</v>
      </c>
      <c r="I20" s="2"/>
    </row>
    <row r="21" spans="1:9" ht="12.75" customHeight="1">
      <c r="A21" s="40"/>
      <c r="B21" s="41"/>
      <c r="C21" s="52"/>
      <c r="D21" s="52"/>
      <c r="E21" s="64">
        <f>E20*G20</f>
        <v>470000</v>
      </c>
      <c r="F21" s="64"/>
      <c r="G21" s="64"/>
      <c r="H21" s="110"/>
      <c r="I21" s="2"/>
    </row>
    <row r="22" spans="1:9" ht="12.75" customHeight="1">
      <c r="A22" s="40"/>
      <c r="B22" s="41"/>
      <c r="C22" s="52"/>
      <c r="D22" s="52"/>
      <c r="E22" s="64"/>
      <c r="F22" s="64"/>
      <c r="G22" s="64"/>
      <c r="H22" s="110"/>
      <c r="I22" s="2"/>
    </row>
    <row r="23" spans="1:9" ht="17.25" customHeight="1">
      <c r="A23" s="40"/>
      <c r="B23" s="41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3" t="s">
        <v>77</v>
      </c>
      <c r="D24" s="54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3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4"/>
      <c r="C25" s="61" t="s">
        <v>76</v>
      </c>
      <c r="D25" s="54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5"/>
      <c r="B26" s="76"/>
      <c r="C26" s="61" t="s">
        <v>78</v>
      </c>
      <c r="D26" s="54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5"/>
      <c r="B27" s="76"/>
      <c r="C27" s="63"/>
      <c r="D27" s="62"/>
      <c r="E27" s="5"/>
      <c r="F27" s="6"/>
      <c r="G27" s="3"/>
      <c r="H27" s="6">
        <f t="shared" si="1"/>
        <v>0</v>
      </c>
      <c r="I27" s="2"/>
    </row>
    <row r="28" spans="1:9" ht="21.95" customHeight="1">
      <c r="A28" s="75"/>
      <c r="B28" s="7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1.95" customHeight="1">
      <c r="A29" s="75"/>
      <c r="B29" s="76"/>
      <c r="C29" s="63"/>
      <c r="D29" s="62"/>
      <c r="E29" s="5"/>
      <c r="F29" s="6"/>
      <c r="G29" s="3"/>
      <c r="H29" s="6">
        <f t="shared" si="1"/>
        <v>0</v>
      </c>
      <c r="I29" s="2"/>
    </row>
    <row r="30" spans="1:9" ht="21.95" customHeight="1">
      <c r="A30" s="75"/>
      <c r="B30" s="76"/>
      <c r="C30" s="63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63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77"/>
      <c r="B32" s="78"/>
      <c r="C32" s="63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19</v>
      </c>
      <c r="B33" s="80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5">
        <f>SUM(H24:H32)</f>
        <v>0</v>
      </c>
      <c r="F33" s="66"/>
      <c r="G33" s="66"/>
      <c r="H33" s="108" t="s">
        <v>8</v>
      </c>
      <c r="I33" s="2"/>
    </row>
    <row r="34" spans="1:9" ht="14.25" customHeight="1">
      <c r="A34" s="81"/>
      <c r="B34" s="82"/>
      <c r="C34" s="89"/>
      <c r="D34" s="90"/>
      <c r="E34" s="67"/>
      <c r="F34" s="68"/>
      <c r="G34" s="68"/>
      <c r="H34" s="109"/>
      <c r="I34" s="2"/>
    </row>
    <row r="35" spans="1:9" ht="16.5" customHeight="1">
      <c r="A35" s="71" t="s">
        <v>22</v>
      </c>
      <c r="B35" s="72"/>
      <c r="C35" s="85"/>
      <c r="D35" s="86"/>
      <c r="E35" s="8" t="s">
        <v>4</v>
      </c>
      <c r="F35" s="115">
        <f>SUM(E21,E33)</f>
        <v>470000</v>
      </c>
      <c r="G35" s="115"/>
      <c r="H35" s="9" t="s">
        <v>8</v>
      </c>
      <c r="I35" s="2"/>
    </row>
    <row r="36" spans="1:9" ht="16.5" customHeight="1">
      <c r="A36" s="71" t="s">
        <v>21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113">
        <f>F35*1.1-F35</f>
        <v>47000.000000000058</v>
      </c>
      <c r="G36" s="114"/>
      <c r="H36" s="10"/>
      <c r="I36" s="2"/>
    </row>
    <row r="37" spans="1:9" ht="17.25" customHeight="1">
      <c r="A37" s="71" t="s">
        <v>17</v>
      </c>
      <c r="B37" s="72"/>
      <c r="C37" s="93"/>
      <c r="D37" s="94"/>
      <c r="E37" s="8" t="s">
        <v>16</v>
      </c>
      <c r="F37" s="69" t="s">
        <v>50</v>
      </c>
      <c r="G37" s="70"/>
      <c r="H37" s="32"/>
      <c r="I37" s="2"/>
    </row>
    <row r="38" spans="1:9" ht="19.5" customHeight="1">
      <c r="A38" s="79" t="s">
        <v>18</v>
      </c>
      <c r="B38" s="80"/>
      <c r="C38" s="95">
        <f>SUM(C35:C36)-C37</f>
        <v>0</v>
      </c>
      <c r="D38" s="96"/>
      <c r="E38" s="25" t="s">
        <v>17</v>
      </c>
      <c r="F38" s="117"/>
      <c r="G38" s="118"/>
      <c r="H38" s="119"/>
      <c r="I38" s="2"/>
    </row>
    <row r="39" spans="1:9" ht="20.25" customHeight="1">
      <c r="A39" s="81"/>
      <c r="B39" s="82"/>
      <c r="C39" s="97"/>
      <c r="D39" s="98"/>
      <c r="E39" s="30" t="s">
        <v>10</v>
      </c>
      <c r="F39" s="116">
        <f>IF(F37="현금(이체X)",F35,IF(F37="카드",ROUND(Sheet2!B5,-4),IF(F37="이체 및 현금영수증",F35+F35*10%,IF(F37="이체 및 세금계산서",F35+F35*10%,IF(F37="이체 및 세금계산서",F35+F35*10%,)))))-F38</f>
        <v>517000</v>
      </c>
      <c r="G39" s="11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</v>
      </c>
    </row>
    <row r="5" spans="1:6">
      <c r="A5" t="s">
        <v>29</v>
      </c>
      <c r="B5">
        <f>B4*1.13</f>
        <v>531100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2021-07-25T09:00:41Z</dcterms:modified>
</cp:coreProperties>
</file>