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B8668D67-B087-41CB-84EF-55B3E0760609}" xr6:coauthVersionLast="45" xr6:coauthVersionMax="45" xr10:uidLastSave="{00000000-0000-0000-0000-000000000000}"/>
  <bookViews>
    <workbookView xWindow="4065" yWindow="0" windowWidth="14940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<sst xmlns="http://schemas.openxmlformats.org/spreadsheetml/2006/main" count="90" uniqueCount="80">
  <si>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</si>
  <si>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</si>
  <si>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</si>
  <si>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</si>
  <si>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</si>
  <si>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</si>
  <si>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</si>
  <si>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</si>
  <si>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</si>
  <si>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</si>
  <si>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</si>
  <si>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</si>
  <si>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</si>
  <si>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</si>
  <si>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</si>
  <si>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</si>
  <si>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</si>
  <si>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</si>
  <si>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</si>
  <si>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</si>
  <si>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</si>
  <si>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</si>
  <si>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</si>
  <si>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</si>
  <si>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</si>
  <si>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</si>
  <si>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</si>
  <si>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</si>
  <si>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</si>
  <si>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</si>
  <si>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</si>
  <si>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</si>
  <si>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</si>
  <si>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</si>
  <si>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</si>
  <si>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</si>
  <si>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</si>
  <si>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</si>
  <si>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</si>
  <si>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</si>
  <si>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</si>
  <si>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</si>
  <si>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</si>
  <si>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</si>
  <si>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</si>
  <si>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</si>
  <si>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</si>
  <si>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</si>
  <si>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</si>
  <si>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</si>
  <si>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</si>
  <si>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</si>
  <si>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</si>
  <si>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</si>
  <si>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</si>
  <si>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</si>
  <si>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</si>
  <si>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</si>
  <si>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</si>
  <si>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</si>
  <si>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</si>
  <si>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</si>
  <si>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</si>
  <si>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</si>
  <si>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</si>
  <si>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카드</t>
  </si>
  <si>
    <t>모니터</t>
    <phoneticPr fontId="1" type="noConversion"/>
  </si>
  <si>
    <t>ASRock H410M-HDV 에즈윈</t>
    <phoneticPr fontId="1" type="noConversion"/>
  </si>
  <si>
    <t>삼성전자 DDR4 16G PC4-21300 (정품)</t>
    <phoneticPr fontId="1" type="noConversion"/>
  </si>
  <si>
    <t>Western Digital WD Blue 3D SSD (250GB)</t>
    <phoneticPr fontId="1" type="noConversion"/>
  </si>
  <si>
    <t>마이크로닉스 Classic II 500W +12V Single Rail 85+</t>
    <phoneticPr fontId="1" type="noConversion"/>
  </si>
  <si>
    <t>UHD 630 내장 그래픽</t>
    <phoneticPr fontId="1" type="noConversion"/>
  </si>
  <si>
    <t>인텔 정품쿨러</t>
    <phoneticPr fontId="1" type="noConversion"/>
  </si>
  <si>
    <t>//</t>
    <phoneticPr fontId="1" type="noConversion"/>
  </si>
  <si>
    <t>/</t>
    <phoneticPr fontId="1" type="noConversion"/>
  </si>
  <si>
    <t>박성현(블로그)</t>
    <phoneticPr fontId="1" type="noConversion"/>
  </si>
  <si>
    <t>스텔라미니</t>
    <phoneticPr fontId="1" type="noConversion"/>
  </si>
  <si>
    <t>래안텍 24인치 FHD 무결점</t>
    <phoneticPr fontId="1" type="noConversion"/>
  </si>
  <si>
    <t>큐닉스 키보드마우스 set 서비스</t>
    <phoneticPr fontId="1" type="noConversion"/>
  </si>
  <si>
    <t>인텔 코어i5-10세대 10400 (코멧레이크S)(정품)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</si>
</sst>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7" sqref="F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7" t="s">
        <v>62</v>
      </c>
      <c r="B1" s="32" t="s">
        <v>75</v>
      </c>
      <c r="C1" s="99" t="s">
        <v>47</v>
      </c>
      <c r="D1" s="100"/>
      <c r="E1" s="43"/>
      <c r="F1" s="44"/>
      <c r="G1" s="44"/>
      <c r="H1" s="45"/>
    </row>
    <row r="2" spans="1:9" ht="22.5" customHeight="1">
      <c r="A2" s="15" t="s">
        <v>48</v>
      </c>
      <c r="B2" s="22">
        <v>1057555612</v>
      </c>
      <c r="C2" s="101"/>
      <c r="D2" s="102"/>
      <c r="E2" s="46"/>
      <c r="F2" s="47"/>
      <c r="G2" s="47"/>
      <c r="H2" s="48"/>
    </row>
    <row r="3" spans="1:9" ht="22.5" customHeight="1">
      <c r="A3" s="15" t="s">
        <v>49</v>
      </c>
      <c r="B3" s="17">
        <f ca="1">TODAY()</f>
        <v>44063</v>
      </c>
      <c r="C3" s="16" t="s">
        <v>50</v>
      </c>
      <c r="D3" s="21"/>
      <c r="E3" s="46"/>
      <c r="F3" s="47"/>
      <c r="G3" s="47"/>
      <c r="H3" s="48"/>
    </row>
    <row r="4" spans="1:9" ht="22.5" customHeight="1">
      <c r="A4" s="14" t="s">
        <v>46</v>
      </c>
      <c r="B4" s="103"/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27</v>
      </c>
      <c r="B6" s="56"/>
      <c r="C6" s="63" t="s">
        <v>79</v>
      </c>
      <c r="D6" s="64"/>
      <c r="E6" s="3" t="s">
        <v>6</v>
      </c>
      <c r="F6" s="6">
        <v>234000</v>
      </c>
      <c r="G6" s="3">
        <v>1</v>
      </c>
      <c r="H6" s="6">
        <f>F6*G6</f>
        <v>234000</v>
      </c>
      <c r="I6" s="2"/>
    </row>
    <row r="7" spans="1:9" ht="24" customHeight="1">
      <c r="A7" s="57"/>
      <c r="B7" s="58"/>
      <c r="C7" s="63" t="s">
        <v>72</v>
      </c>
      <c r="D7" s="64"/>
      <c r="E7" s="25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67</v>
      </c>
      <c r="D8" s="64"/>
      <c r="E8" s="3" t="s">
        <v>7</v>
      </c>
      <c r="F8" s="6">
        <v>88000</v>
      </c>
      <c r="G8" s="3">
        <v>1</v>
      </c>
      <c r="H8" s="6">
        <f t="shared" si="0"/>
        <v>88000</v>
      </c>
      <c r="I8" s="2"/>
    </row>
    <row r="9" spans="1:9" ht="37.5" customHeight="1">
      <c r="A9" s="57"/>
      <c r="B9" s="58"/>
      <c r="C9" s="63" t="s">
        <v>68</v>
      </c>
      <c r="D9" s="64"/>
      <c r="E9" s="3" t="s">
        <v>8</v>
      </c>
      <c r="F9" s="6">
        <v>70000</v>
      </c>
      <c r="G9" s="3">
        <v>1</v>
      </c>
      <c r="H9" s="6">
        <f t="shared" si="0"/>
        <v>70000</v>
      </c>
      <c r="I9" s="2"/>
    </row>
    <row r="10" spans="1:9" ht="24" customHeight="1">
      <c r="A10" s="57"/>
      <c r="B10" s="58"/>
      <c r="C10" s="63" t="s">
        <v>71</v>
      </c>
      <c r="D10" s="64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57"/>
      <c r="B11" s="58"/>
      <c r="C11" s="97" t="s">
        <v>69</v>
      </c>
      <c r="D11" s="98"/>
      <c r="E11" s="3" t="s">
        <v>10</v>
      </c>
      <c r="F11" s="6">
        <v>54000</v>
      </c>
      <c r="G11" s="3">
        <v>1</v>
      </c>
      <c r="H11" s="6">
        <f t="shared" si="0"/>
        <v>54000</v>
      </c>
      <c r="I11" s="2"/>
    </row>
    <row r="12" spans="1:9" ht="24" customHeight="1">
      <c r="A12" s="57"/>
      <c r="B12" s="58"/>
      <c r="C12" s="63" t="s">
        <v>74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91" t="s">
        <v>74</v>
      </c>
      <c r="D13" s="9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76</v>
      </c>
      <c r="D14" s="92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57"/>
      <c r="B15" s="58"/>
      <c r="C15" s="91" t="s">
        <v>70</v>
      </c>
      <c r="D15" s="92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57"/>
      <c r="B16" s="58"/>
      <c r="C16" s="93"/>
      <c r="D16" s="9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5" t="s">
        <v>59</v>
      </c>
      <c r="D18" s="96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/>
      <c r="D19" s="116"/>
      <c r="E19" s="4" t="s">
        <v>64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5" t="s">
        <v>18</v>
      </c>
      <c r="D20" s="105"/>
      <c r="E20" s="72">
        <f>SUM(H6:H19)</f>
        <v>581000</v>
      </c>
      <c r="F20" s="72"/>
      <c r="G20" s="28">
        <v>1</v>
      </c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72">
        <f>E20*G20</f>
        <v>581000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23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 t="s">
        <v>77</v>
      </c>
      <c r="D24" s="92"/>
      <c r="E24" s="5" t="s">
        <v>66</v>
      </c>
      <c r="F24" s="6">
        <v>115000</v>
      </c>
      <c r="G24" s="3">
        <v>1</v>
      </c>
      <c r="H24" s="6">
        <f>F24*G24</f>
        <v>115000</v>
      </c>
      <c r="I24" s="2"/>
    </row>
    <row r="25" spans="1:9" ht="25.15" customHeight="1">
      <c r="A25" s="81" t="str">
        <f>IF(F37="현금(이체X)",Sheet2!D2,IF(F37="카드",Sheet2!D2,IF(F37="이체 및 현금영수증",Sheet2!E1,IF(F37="카드+현금",Sheet2!D2,IF(F37="이체 및 세금계산서",Sheet2!D1)))))</f>
        <v>참고사항</v>
      </c>
      <c r="B25" s="82"/>
      <c r="C25" s="112" t="s">
        <v>78</v>
      </c>
      <c r="D25" s="92"/>
      <c r="E25" s="3" t="s">
        <v>63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3"/>
      <c r="B26" s="84"/>
      <c r="C26" s="112" t="s">
        <v>73</v>
      </c>
      <c r="D26" s="92"/>
      <c r="E26" s="5" t="s">
        <v>26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3"/>
      <c r="B27" s="84"/>
      <c r="C27" s="113" t="s">
        <v>73</v>
      </c>
      <c r="D27" s="114"/>
      <c r="E27" s="5" t="s">
        <v>25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3"/>
      <c r="B28" s="84"/>
      <c r="C28" s="113"/>
      <c r="D28" s="114"/>
      <c r="E28" s="5"/>
      <c r="F28" s="6"/>
      <c r="G28" s="3"/>
      <c r="H28" s="6">
        <f t="shared" si="1"/>
        <v>0</v>
      </c>
      <c r="I28" s="2"/>
    </row>
    <row r="29" spans="1:9">
      <c r="A29" s="83"/>
      <c r="B29" s="84"/>
      <c r="C29" s="113"/>
      <c r="D29" s="114"/>
      <c r="E29" s="5"/>
      <c r="F29" s="6"/>
      <c r="G29" s="3"/>
      <c r="H29" s="6">
        <f t="shared" si="1"/>
        <v>0</v>
      </c>
      <c r="I29" s="2"/>
    </row>
    <row r="30" spans="1:9">
      <c r="A30" s="83"/>
      <c r="B30" s="84"/>
      <c r="C30" s="113"/>
      <c r="D30" s="11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/>
      <c r="D32" s="114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35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115000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38</v>
      </c>
      <c r="B35" s="80"/>
      <c r="C35" s="89"/>
      <c r="D35" s="90"/>
      <c r="E35" s="8" t="s">
        <v>4</v>
      </c>
      <c r="F35" s="67">
        <f>SUM(E21,E33)</f>
        <v>696000</v>
      </c>
      <c r="G35" s="67"/>
      <c r="H35" s="9" t="s">
        <v>20</v>
      </c>
      <c r="I35" s="2"/>
    </row>
    <row r="36" spans="1:9" ht="16.5" customHeight="1">
      <c r="A36" s="79" t="s">
        <v>37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21</v>
      </c>
      <c r="F36" s="65">
        <f>F35*1.1-F35</f>
        <v>69600.000000000116</v>
      </c>
      <c r="G36" s="66"/>
      <c r="H36" s="10"/>
      <c r="I36" s="2"/>
    </row>
    <row r="37" spans="1:9" ht="17.25" customHeight="1">
      <c r="A37" s="79" t="s">
        <v>33</v>
      </c>
      <c r="B37" s="80"/>
      <c r="C37" s="37"/>
      <c r="D37" s="38"/>
      <c r="E37" s="8" t="s">
        <v>32</v>
      </c>
      <c r="F37" s="77" t="s">
        <v>65</v>
      </c>
      <c r="G37" s="78"/>
      <c r="H37" s="31"/>
      <c r="I37" s="2"/>
    </row>
    <row r="38" spans="1:9" ht="19.5" customHeight="1">
      <c r="A38" s="33" t="s">
        <v>34</v>
      </c>
      <c r="B38" s="34"/>
      <c r="C38" s="39">
        <f>SUM(C35:C36)-C37</f>
        <v>0</v>
      </c>
      <c r="D38" s="40"/>
      <c r="E38" s="24" t="s">
        <v>64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29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790000</v>
      </c>
      <c r="G39" s="68"/>
      <c r="H39" s="30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39</v>
      </c>
      <c r="D1" s="12" t="s">
        <v>41</v>
      </c>
      <c r="E1" s="26" t="s">
        <v>61</v>
      </c>
      <c r="F1" s="26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696000</v>
      </c>
    </row>
    <row r="5" spans="1:6">
      <c r="A5" t="s">
        <v>45</v>
      </c>
      <c r="B5">
        <f>B4*1.13</f>
        <v>786479.99999999988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3"/>
    </row>
    <row r="17" spans="1:1">
      <c r="A17" s="23"/>
    </row>
    <row r="18" spans="1:1">
      <c r="A18" s="23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2020-07-02T05:31:25Z</cp:lastPrinted>
  <dcterms:created xsi:type="dcterms:W3CDTF">2019-03-28T03:58:09Z</dcterms:created>
  <dcterms:modified xsi:type="dcterms:W3CDTF">2020-08-20T09:05:24Z</dcterms:modified>
</cp:coreProperties>
</file>