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5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수아자료들\데이터 분류 백업\전체 견적서 보관함\2020년 견적서\"/>
    </mc:Choice>
  </mc:AlternateContent>
  <xr:revisionPtr revIDLastSave="0" documentId="13_ncr:1_{0F2E334F-724F-43B8-A7FA-C8C44B0C83C4}" xr6:coauthVersionLast="46" xr6:coauthVersionMax="46" xr10:uidLastSave="{00000000-0000-0000-0000-000000000000}"/>
  <bookViews>
    <workbookView xWindow="-28920" yWindow="-120" windowWidth="29040" windowHeight="15840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" i="1" l="1"/>
  <c r="H18" i="1" l="1"/>
  <c r="H19" i="1"/>
  <c r="H32" i="1" l="1"/>
  <c r="A25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<sst xmlns="http://schemas.openxmlformats.org/spreadsheetml/2006/main" count="99" uniqueCount="89">
  <si>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</si>
  <si>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</si>
  <si>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</si>
  <si>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</si>
  <si>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</si>
  <si>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</si>
  <si>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</si>
  <si>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</si>
  <si>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</si>
  <si>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</si>
  <si>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</si>
  <si>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</si>
  <si>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</si>
  <si>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</si>
  <si>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</si>
  <si>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</si>
  <si>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</si>
  <si>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</si>
  <si>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</si>
  <si>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</si>
  <si>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</si>
  <si>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</si>
  <si>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</si>
  <si>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</si>
  <si>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</si>
  <si>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</si>
  <si>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</si>
  <si>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</si>
  <si>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</si>
  <si>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</si>
  <si>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</si>
  <si>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</si>
  <si>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</si>
  <si>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</si>
  <si>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</si>
  <si>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</si>
  <si>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</si>
  <si>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</si>
  <si>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</si>
  <si>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</si>
  <si>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</si>
  <si>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</si>
  <si>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</si>
  <si>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</si>
  <si>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</si>
  <si>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</si>
  <si>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</si>
  <si>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</si>
  <si>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</si>
  <si>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</si>
  <si>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</si>
  <si>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</si>
  <si>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</si>
  <si>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</si>
  <si>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</si>
  <si>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</si>
  <si>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</si>
  <si>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</si>
  <si>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할인금</t>
    <phoneticPr fontId="1" type="noConversion"/>
  </si>
  <si>
    <t>/</t>
    <phoneticPr fontId="1" type="noConversion"/>
  </si>
  <si>
    <t>/</t>
    <phoneticPr fontId="1" type="noConversion"/>
  </si>
  <si>
    <t>▣ 기본무상 1년보증 (공임6만원 추가시)
하드웨어적 문제발생시 해당됨
(카페 가입시 소프트웨어 문제 구입후1년간
원격지원가능)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</si>
  <si>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</si>
  <si>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</si>
  <si>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이체 및 세금계산서</t>
  </si>
  <si>
    <t>모니터</t>
    <phoneticPr fontId="1" type="noConversion"/>
  </si>
  <si>
    <t>김상표</t>
    <phoneticPr fontId="1" type="noConversion"/>
  </si>
  <si>
    <t>써멀테이크 Water 3.0 Ultimate</t>
    <phoneticPr fontId="1" type="noConversion"/>
  </si>
  <si>
    <t>MSI MAG B550M 박격포</t>
    <phoneticPr fontId="1" type="noConversion"/>
  </si>
  <si>
    <t>이엠텍 HV 지포스 RTX 3070 BLACK MONSTER OC D6 8GB</t>
    <phoneticPr fontId="1" type="noConversion"/>
  </si>
  <si>
    <t>삼성전자 970 EVO Plus M.2 NVMe (500GB)</t>
    <phoneticPr fontId="1" type="noConversion"/>
  </si>
  <si>
    <t>Western Digital WD BLUE 5400/256M (WD20EZAZ, 2TB)</t>
    <phoneticPr fontId="1" type="noConversion"/>
  </si>
  <si>
    <t>darkFlash DLX21 RGB MESH 강화유리 (블랙)</t>
    <phoneticPr fontId="1" type="noConversion"/>
  </si>
  <si>
    <t>시소닉 FOCUS GOLD GM-750 Modular</t>
    <phoneticPr fontId="1" type="noConversion"/>
  </si>
  <si>
    <t>삼성전자 DDR4-3200 (16GB)</t>
    <phoneticPr fontId="1" type="noConversion"/>
  </si>
  <si>
    <t>AMD 라이젠9-4세대 5900X (버미어) (멀티팩)</t>
    <phoneticPr fontId="1" type="noConversion"/>
  </si>
  <si>
    <t>조립(수냉 및 셋팅비)</t>
  </si>
  <si>
    <t>한성컴퓨터 ULTRON 3278 QHD New 무결점</t>
    <phoneticPr fontId="1" type="noConversion"/>
  </si>
  <si>
    <t>모니터</t>
    <phoneticPr fontId="1" type="noConversion"/>
  </si>
  <si>
    <t>키마셋</t>
    <phoneticPr fontId="1" type="noConversion"/>
  </si>
  <si>
    <t>마닉KM220PLUS 유선 게이밍 합본</t>
    <phoneticPr fontId="1" type="noConversion"/>
  </si>
  <si>
    <t>장패드</t>
    <phoneticPr fontId="1" type="noConversion"/>
  </si>
  <si>
    <t>고급 게이밍 5mm 장패드</t>
    <phoneticPr fontId="1" type="noConversion"/>
  </si>
  <si>
    <t xml:space="preserve">LG전자 32UN550 4K </t>
    <phoneticPr fontId="1" type="noConversion"/>
  </si>
  <si>
    <t>방문 수령 시간 : 오후 3~4시</t>
    <phoneticPr fontId="1" type="noConversion"/>
  </si>
  <si>
    <t>케이블</t>
    <phoneticPr fontId="1" type="noConversion"/>
  </si>
  <si>
    <t>COSY 마이크로 5핀 케이블 3M</t>
    <phoneticPr fontId="1" type="noConversion"/>
  </si>
  <si>
    <t>DP TO DP 2M</t>
    <phoneticPr fontId="1" type="noConversion"/>
  </si>
  <si>
    <t>DP TO DP 3M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</si>
</sst>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2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4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BreakPreview" topLeftCell="A10" zoomScaleNormal="100" zoomScaleSheetLayoutView="100" zoomScalePageLayoutView="40" workbookViewId="0">
      <selection activeCell="F39" sqref="F39:G39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8" t="s">
        <v>57</v>
      </c>
      <c r="B1" s="23" t="s">
        <v>66</v>
      </c>
      <c r="C1" s="44" t="s">
        <v>61</v>
      </c>
      <c r="D1" s="45"/>
      <c r="E1" s="103"/>
      <c r="F1" s="104"/>
      <c r="G1" s="104"/>
      <c r="H1" s="105"/>
    </row>
    <row r="2" spans="1:9" ht="22.5" customHeight="1">
      <c r="A2" s="15" t="s">
        <v>44</v>
      </c>
      <c r="B2" s="22">
        <v>1041967111</v>
      </c>
      <c r="C2" s="46"/>
      <c r="D2" s="47"/>
      <c r="E2" s="106"/>
      <c r="F2" s="107"/>
      <c r="G2" s="107"/>
      <c r="H2" s="108"/>
    </row>
    <row r="3" spans="1:9" ht="22.5" customHeight="1">
      <c r="A3" s="15" t="s">
        <v>45</v>
      </c>
      <c r="B3" s="17">
        <f ca="1">TODAY()</f>
        <v>44210</v>
      </c>
      <c r="C3" s="16" t="s">
        <v>46</v>
      </c>
      <c r="D3" s="21">
        <v>44210</v>
      </c>
      <c r="E3" s="106"/>
      <c r="F3" s="107"/>
      <c r="G3" s="107"/>
      <c r="H3" s="108"/>
    </row>
    <row r="4" spans="1:9" ht="22.5" customHeight="1">
      <c r="A4" s="14" t="s">
        <v>43</v>
      </c>
      <c r="B4" s="50" t="s">
        <v>84</v>
      </c>
      <c r="C4" s="50"/>
      <c r="D4" s="51"/>
      <c r="E4" s="109"/>
      <c r="F4" s="110"/>
      <c r="G4" s="110"/>
      <c r="H4" s="111"/>
    </row>
    <row r="5" spans="1:9">
      <c r="A5" s="48" t="s">
        <v>0</v>
      </c>
      <c r="B5" s="49"/>
      <c r="C5" s="48" t="s">
        <v>5</v>
      </c>
      <c r="D5" s="49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34" t="s">
        <v>62</v>
      </c>
      <c r="B6" s="35"/>
      <c r="C6" s="61" t="s">
        <v>75</v>
      </c>
      <c r="D6" s="62"/>
      <c r="E6" s="3" t="s">
        <v>6</v>
      </c>
      <c r="F6" s="6">
        <v>820000</v>
      </c>
      <c r="G6" s="3">
        <v>1</v>
      </c>
      <c r="H6" s="6">
        <f>F6*G6</f>
        <v>820000</v>
      </c>
      <c r="I6" s="2"/>
    </row>
    <row r="7" spans="1:9" ht="24" customHeight="1">
      <c r="A7" s="36"/>
      <c r="B7" s="37"/>
      <c r="C7" s="61" t="s">
        <v>67</v>
      </c>
      <c r="D7" s="62"/>
      <c r="E7" s="26" t="s">
        <v>15</v>
      </c>
      <c r="F7" s="6">
        <v>100000</v>
      </c>
      <c r="G7" s="3">
        <v>1</v>
      </c>
      <c r="H7" s="6">
        <f t="shared" ref="H7:H19" si="0">F7*G7</f>
        <v>100000</v>
      </c>
      <c r="I7" s="2"/>
    </row>
    <row r="8" spans="1:9" ht="24" customHeight="1">
      <c r="A8" s="36"/>
      <c r="B8" s="37"/>
      <c r="C8" s="115" t="s">
        <v>68</v>
      </c>
      <c r="D8" s="116"/>
      <c r="E8" s="3" t="s">
        <v>7</v>
      </c>
      <c r="F8" s="6">
        <v>220000</v>
      </c>
      <c r="G8" s="3">
        <v>1</v>
      </c>
      <c r="H8" s="6">
        <f t="shared" si="0"/>
        <v>220000</v>
      </c>
      <c r="I8" s="2"/>
    </row>
    <row r="9" spans="1:9" ht="24" customHeight="1">
      <c r="A9" s="36"/>
      <c r="B9" s="37"/>
      <c r="C9" s="61" t="s">
        <v>74</v>
      </c>
      <c r="D9" s="62"/>
      <c r="E9" s="3" t="s">
        <v>8</v>
      </c>
      <c r="F9" s="6">
        <v>85000</v>
      </c>
      <c r="G9" s="3">
        <v>4</v>
      </c>
      <c r="H9" s="6">
        <f t="shared" si="0"/>
        <v>340000</v>
      </c>
      <c r="I9" s="2"/>
    </row>
    <row r="10" spans="1:9" ht="24" customHeight="1">
      <c r="A10" s="36"/>
      <c r="B10" s="37"/>
      <c r="C10" s="61" t="s">
        <v>69</v>
      </c>
      <c r="D10" s="62"/>
      <c r="E10" s="3" t="s">
        <v>9</v>
      </c>
      <c r="F10" s="6">
        <v>800000</v>
      </c>
      <c r="G10" s="3">
        <v>1</v>
      </c>
      <c r="H10" s="6">
        <f t="shared" si="0"/>
        <v>800000</v>
      </c>
      <c r="I10" s="2"/>
    </row>
    <row r="11" spans="1:9" ht="24" customHeight="1">
      <c r="A11" s="36"/>
      <c r="B11" s="37"/>
      <c r="C11" s="63" t="s">
        <v>70</v>
      </c>
      <c r="D11" s="64"/>
      <c r="E11" s="3" t="s">
        <v>10</v>
      </c>
      <c r="F11" s="6">
        <v>120000</v>
      </c>
      <c r="G11" s="3">
        <v>1</v>
      </c>
      <c r="H11" s="6">
        <f t="shared" si="0"/>
        <v>120000</v>
      </c>
      <c r="I11" s="2"/>
    </row>
    <row r="12" spans="1:9" ht="24" customHeight="1">
      <c r="A12" s="36"/>
      <c r="B12" s="37"/>
      <c r="C12" s="61" t="s">
        <v>71</v>
      </c>
      <c r="D12" s="62"/>
      <c r="E12" s="3" t="s">
        <v>11</v>
      </c>
      <c r="F12" s="6">
        <v>60000</v>
      </c>
      <c r="G12" s="3">
        <v>1</v>
      </c>
      <c r="H12" s="6">
        <f t="shared" si="0"/>
        <v>60000</v>
      </c>
      <c r="I12" s="2"/>
    </row>
    <row r="13" spans="1:9" ht="24" customHeight="1">
      <c r="A13" s="36"/>
      <c r="B13" s="37"/>
      <c r="C13" s="55" t="s">
        <v>59</v>
      </c>
      <c r="D13" s="56"/>
      <c r="E13" s="3" t="s">
        <v>12</v>
      </c>
      <c r="F13" s="6"/>
      <c r="G13" s="3"/>
      <c r="H13" s="6">
        <f t="shared" si="0"/>
        <v>0</v>
      </c>
      <c r="I13" s="2"/>
    </row>
    <row r="14" spans="1:9" ht="24" customHeight="1">
      <c r="A14" s="36"/>
      <c r="B14" s="37"/>
      <c r="C14" s="55" t="s">
        <v>72</v>
      </c>
      <c r="D14" s="56"/>
      <c r="E14" s="3" t="s">
        <v>13</v>
      </c>
      <c r="F14" s="6">
        <v>85000</v>
      </c>
      <c r="G14" s="3">
        <v>1</v>
      </c>
      <c r="H14" s="6">
        <f t="shared" si="0"/>
        <v>85000</v>
      </c>
      <c r="I14" s="2"/>
    </row>
    <row r="15" spans="1:9" ht="24" customHeight="1">
      <c r="A15" s="36"/>
      <c r="B15" s="37"/>
      <c r="C15" s="55" t="s">
        <v>73</v>
      </c>
      <c r="D15" s="56"/>
      <c r="E15" s="3" t="s">
        <v>14</v>
      </c>
      <c r="F15" s="6">
        <v>125000</v>
      </c>
      <c r="G15" s="3">
        <v>1</v>
      </c>
      <c r="H15" s="6">
        <f t="shared" si="0"/>
        <v>125000</v>
      </c>
      <c r="I15" s="2"/>
    </row>
    <row r="16" spans="1:9" ht="24" customHeight="1">
      <c r="A16" s="36"/>
      <c r="B16" s="37"/>
      <c r="C16" s="57" t="s">
        <v>60</v>
      </c>
      <c r="D16" s="58"/>
      <c r="E16" s="3" t="s">
        <v>16</v>
      </c>
      <c r="F16" s="6"/>
      <c r="G16" s="3"/>
      <c r="H16" s="6">
        <f t="shared" si="0"/>
        <v>0</v>
      </c>
      <c r="I16" s="2"/>
    </row>
    <row r="17" spans="1:9">
      <c r="A17" s="36"/>
      <c r="B17" s="37"/>
      <c r="C17" s="20"/>
      <c r="D17" s="19" t="s">
        <v>76</v>
      </c>
      <c r="E17" s="4" t="s">
        <v>17</v>
      </c>
      <c r="F17" s="7">
        <v>80000</v>
      </c>
      <c r="G17" s="4">
        <v>1</v>
      </c>
      <c r="H17" s="6">
        <f t="shared" si="0"/>
        <v>80000</v>
      </c>
      <c r="I17" s="2"/>
    </row>
    <row r="18" spans="1:9">
      <c r="A18" s="36"/>
      <c r="B18" s="37"/>
      <c r="C18" s="59" t="s">
        <v>54</v>
      </c>
      <c r="D18" s="60"/>
      <c r="E18" s="4" t="s">
        <v>25</v>
      </c>
      <c r="F18" s="7"/>
      <c r="G18" s="4"/>
      <c r="H18" s="6">
        <f t="shared" si="0"/>
        <v>0</v>
      </c>
      <c r="I18" s="2"/>
    </row>
    <row r="19" spans="1:9">
      <c r="A19" s="36"/>
      <c r="B19" s="37"/>
      <c r="C19" s="53"/>
      <c r="D19" s="54"/>
      <c r="E19" s="4" t="s">
        <v>58</v>
      </c>
      <c r="F19" s="7"/>
      <c r="G19" s="4"/>
      <c r="H19" s="6">
        <f t="shared" si="0"/>
        <v>0</v>
      </c>
      <c r="I19" s="2"/>
    </row>
    <row r="20" spans="1:9" ht="12.75" customHeight="1">
      <c r="A20" s="38" t="s">
        <v>63</v>
      </c>
      <c r="B20" s="39"/>
      <c r="C20" s="52" t="s">
        <v>18</v>
      </c>
      <c r="D20" s="52"/>
      <c r="E20" s="67">
        <f>SUM(H6:H19)</f>
        <v>2750000</v>
      </c>
      <c r="F20" s="67"/>
      <c r="G20" s="29">
        <v>1</v>
      </c>
      <c r="H20" s="114" t="s">
        <v>20</v>
      </c>
      <c r="I20" s="2"/>
    </row>
    <row r="21" spans="1:9" ht="12.75" customHeight="1">
      <c r="A21" s="40"/>
      <c r="B21" s="41"/>
      <c r="C21" s="52"/>
      <c r="D21" s="52"/>
      <c r="E21" s="67">
        <f>E20*G20</f>
        <v>2750000</v>
      </c>
      <c r="F21" s="67"/>
      <c r="G21" s="67"/>
      <c r="H21" s="114"/>
      <c r="I21" s="2"/>
    </row>
    <row r="22" spans="1:9" ht="12.75" customHeight="1">
      <c r="A22" s="40"/>
      <c r="B22" s="41"/>
      <c r="C22" s="52"/>
      <c r="D22" s="52"/>
      <c r="E22" s="67"/>
      <c r="F22" s="67"/>
      <c r="G22" s="67"/>
      <c r="H22" s="114"/>
      <c r="I22" s="2"/>
    </row>
    <row r="23" spans="1:9" ht="17.25" customHeight="1">
      <c r="A23" s="40"/>
      <c r="B23" s="41"/>
      <c r="C23" s="94" t="s">
        <v>23</v>
      </c>
      <c r="D23" s="95"/>
      <c r="E23" s="18" t="s">
        <v>1</v>
      </c>
      <c r="F23" s="18" t="s">
        <v>2</v>
      </c>
      <c r="G23" s="18" t="s">
        <v>3</v>
      </c>
      <c r="H23" s="18"/>
      <c r="I23" s="2"/>
    </row>
    <row r="24" spans="1:9" ht="20.100000000000001" customHeight="1">
      <c r="A24" s="42"/>
      <c r="B24" s="43"/>
      <c r="C24" s="55" t="s">
        <v>83</v>
      </c>
      <c r="D24" s="56"/>
      <c r="E24" s="5" t="s">
        <v>65</v>
      </c>
      <c r="F24" s="6">
        <v>490000</v>
      </c>
      <c r="G24" s="3">
        <v>1</v>
      </c>
      <c r="H24" s="6">
        <f>F24*G24</f>
        <v>490000</v>
      </c>
      <c r="I24" s="2"/>
    </row>
    <row r="25" spans="1:9" ht="20.100000000000001" customHeight="1">
      <c r="A25" s="76" t="str">
        <f>IF(F37="현금(이체X)",Sheet2!D2,IF(F37="카드",Sheet2!D2,IF(F37="이체 및 현금영수증",Sheet2!E1,IF(F37="카드+현금",Sheet2!D2,IF(F37="이체 및 세금계산서",Sheet2!D1)))))</f>
        <v>신한은행 (예금주: 최진만) 
110-482-539938</v>
      </c>
      <c r="B25" s="77"/>
      <c r="C25" s="96" t="s">
        <v>77</v>
      </c>
      <c r="D25" s="56"/>
      <c r="E25" s="33" t="s">
        <v>78</v>
      </c>
      <c r="F25" s="6">
        <v>250000</v>
      </c>
      <c r="G25" s="3">
        <v>1</v>
      </c>
      <c r="H25" s="6">
        <f t="shared" ref="H25:H32" si="1">F25*G25</f>
        <v>250000</v>
      </c>
      <c r="I25" s="2"/>
    </row>
    <row r="26" spans="1:9" ht="20.100000000000001" customHeight="1">
      <c r="A26" s="78"/>
      <c r="B26" s="79"/>
      <c r="C26" s="96" t="s">
        <v>80</v>
      </c>
      <c r="D26" s="56"/>
      <c r="E26" s="5" t="s">
        <v>79</v>
      </c>
      <c r="F26" s="6">
        <v>0</v>
      </c>
      <c r="G26" s="3">
        <v>1</v>
      </c>
      <c r="H26" s="6">
        <f t="shared" si="1"/>
        <v>0</v>
      </c>
      <c r="I26" s="2"/>
    </row>
    <row r="27" spans="1:9" ht="20.100000000000001" customHeight="1">
      <c r="A27" s="78"/>
      <c r="B27" s="79"/>
      <c r="C27" s="65" t="s">
        <v>82</v>
      </c>
      <c r="D27" s="66"/>
      <c r="E27" s="5" t="s">
        <v>81</v>
      </c>
      <c r="F27" s="6">
        <v>0</v>
      </c>
      <c r="G27" s="3">
        <v>1</v>
      </c>
      <c r="H27" s="6">
        <f t="shared" si="1"/>
        <v>0</v>
      </c>
      <c r="I27" s="2"/>
    </row>
    <row r="28" spans="1:9" ht="20.100000000000001" customHeight="1">
      <c r="A28" s="78"/>
      <c r="B28" s="79"/>
      <c r="C28" s="65" t="s">
        <v>86</v>
      </c>
      <c r="D28" s="66"/>
      <c r="E28" s="5" t="s">
        <v>85</v>
      </c>
      <c r="F28" s="6">
        <v>0</v>
      </c>
      <c r="G28" s="3">
        <v>1</v>
      </c>
      <c r="H28" s="6">
        <f t="shared" si="1"/>
        <v>0</v>
      </c>
      <c r="I28" s="2"/>
    </row>
    <row r="29" spans="1:9" ht="20.100000000000001" customHeight="1">
      <c r="A29" s="78"/>
      <c r="B29" s="79"/>
      <c r="C29" s="65" t="s">
        <v>87</v>
      </c>
      <c r="D29" s="66"/>
      <c r="E29" s="5" t="s">
        <v>85</v>
      </c>
      <c r="F29" s="6">
        <v>15000</v>
      </c>
      <c r="G29" s="3">
        <v>2</v>
      </c>
      <c r="H29" s="6">
        <f t="shared" si="1"/>
        <v>30000</v>
      </c>
      <c r="I29" s="2"/>
    </row>
    <row r="30" spans="1:9" ht="20.100000000000001" customHeight="1">
      <c r="A30" s="78"/>
      <c r="B30" s="79"/>
      <c r="C30" s="65" t="s">
        <v>88</v>
      </c>
      <c r="D30" s="66"/>
      <c r="E30" s="5" t="s">
        <v>85</v>
      </c>
      <c r="F30" s="6">
        <v>13000</v>
      </c>
      <c r="G30" s="3">
        <v>2</v>
      </c>
      <c r="H30" s="6">
        <f t="shared" si="1"/>
        <v>26000</v>
      </c>
      <c r="I30" s="2"/>
    </row>
    <row r="31" spans="1:9" ht="16.5" hidden="1" customHeight="1">
      <c r="A31" s="78"/>
      <c r="B31" s="79"/>
      <c r="C31" s="65"/>
      <c r="D31" s="66"/>
      <c r="E31" s="5"/>
      <c r="F31" s="6"/>
      <c r="G31" s="3"/>
      <c r="H31" s="6">
        <f t="shared" si="1"/>
        <v>0</v>
      </c>
      <c r="I31" s="2"/>
    </row>
    <row r="32" spans="1:9" hidden="1">
      <c r="A32" s="80"/>
      <c r="B32" s="81"/>
      <c r="C32" s="65"/>
      <c r="D32" s="66"/>
      <c r="E32" s="5"/>
      <c r="F32" s="6"/>
      <c r="G32" s="3"/>
      <c r="H32" s="6">
        <f t="shared" si="1"/>
        <v>0</v>
      </c>
      <c r="I32" s="2"/>
    </row>
    <row r="33" spans="1:9" ht="13.5" customHeight="1">
      <c r="A33" s="82" t="s">
        <v>32</v>
      </c>
      <c r="B33" s="83"/>
      <c r="C33" s="90" t="str">
        <f>IF(F37="현금(이체X)",Sheet2!C1,IF(F37="카드",Sheet2!C1,IF(F37="이체 및 현금영수증",Sheet2!C1,IF(F37="카드+현금",Sheet2!C2,IF(F37="이체 및 세금계산서",Sheet2!C1)))))</f>
        <v>선택사항</v>
      </c>
      <c r="D33" s="91"/>
      <c r="E33" s="68">
        <f>SUM(H24:H32)</f>
        <v>796000</v>
      </c>
      <c r="F33" s="69"/>
      <c r="G33" s="69"/>
      <c r="H33" s="112" t="s">
        <v>20</v>
      </c>
      <c r="I33" s="2"/>
    </row>
    <row r="34" spans="1:9" ht="14.25" customHeight="1">
      <c r="A34" s="84"/>
      <c r="B34" s="85"/>
      <c r="C34" s="92"/>
      <c r="D34" s="93"/>
      <c r="E34" s="70"/>
      <c r="F34" s="71"/>
      <c r="G34" s="71"/>
      <c r="H34" s="113"/>
      <c r="I34" s="2"/>
    </row>
    <row r="35" spans="1:9" ht="16.5" customHeight="1">
      <c r="A35" s="74" t="s">
        <v>35</v>
      </c>
      <c r="B35" s="75"/>
      <c r="C35" s="88"/>
      <c r="D35" s="89"/>
      <c r="E35" s="8" t="s">
        <v>4</v>
      </c>
      <c r="F35" s="119">
        <f>SUM(E21,E33)</f>
        <v>3546000</v>
      </c>
      <c r="G35" s="119"/>
      <c r="H35" s="9" t="s">
        <v>20</v>
      </c>
      <c r="I35" s="2"/>
    </row>
    <row r="36" spans="1:9" ht="16.5" customHeight="1">
      <c r="A36" s="74" t="s">
        <v>34</v>
      </c>
      <c r="B36" s="75"/>
      <c r="C36" s="86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7"/>
      <c r="E36" s="8" t="s">
        <v>21</v>
      </c>
      <c r="F36" s="117">
        <f>F35*1.1-F35</f>
        <v>354600.00000000047</v>
      </c>
      <c r="G36" s="118"/>
      <c r="H36" s="10"/>
      <c r="I36" s="2"/>
    </row>
    <row r="37" spans="1:9" ht="17.25" customHeight="1">
      <c r="A37" s="74" t="s">
        <v>30</v>
      </c>
      <c r="B37" s="75"/>
      <c r="C37" s="97"/>
      <c r="D37" s="98"/>
      <c r="E37" s="8" t="s">
        <v>29</v>
      </c>
      <c r="F37" s="72" t="s">
        <v>64</v>
      </c>
      <c r="G37" s="73"/>
      <c r="H37" s="32"/>
      <c r="I37" s="2"/>
    </row>
    <row r="38" spans="1:9" ht="19.5" customHeight="1">
      <c r="A38" s="82" t="s">
        <v>31</v>
      </c>
      <c r="B38" s="83"/>
      <c r="C38" s="99">
        <f>SUM(C35:C36)-C37</f>
        <v>0</v>
      </c>
      <c r="D38" s="100"/>
      <c r="E38" s="25" t="s">
        <v>30</v>
      </c>
      <c r="F38" s="121">
        <v>600</v>
      </c>
      <c r="G38" s="122"/>
      <c r="H38" s="123"/>
      <c r="I38" s="2"/>
    </row>
    <row r="39" spans="1:9" ht="20.25" customHeight="1">
      <c r="A39" s="84"/>
      <c r="B39" s="85"/>
      <c r="C39" s="101"/>
      <c r="D39" s="102"/>
      <c r="E39" s="30" t="s">
        <v>22</v>
      </c>
      <c r="F39" s="120">
        <f>IF(F37="현금(이체X)",F35,IF(F37="카드",ROUND(Sheet2!B5,-4),IF(F37="이체 및 현금영수증",F35+F35*10%,IF(F37="이체 및 세금계산서",F35+F35*10%,IF(F37="이체 및 세금계산서",F35+F35*10%,)))))-F38</f>
        <v>3900000</v>
      </c>
      <c r="G39" s="120"/>
      <c r="H39" s="31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2"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A6:B19"/>
    <mergeCell ref="A20:B24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3" r:id="rId1"/>
  <headerFooter>
    <oddHeader>&amp;L&amp;"DengXian,보통"&amp;18
cafe.naver.com/realcom7&amp;C&amp;"맑은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disablePrompts="1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24</v>
      </c>
      <c r="C1" t="s">
        <v>36</v>
      </c>
      <c r="D1" s="12" t="s">
        <v>38</v>
      </c>
      <c r="E1" s="27" t="s">
        <v>56</v>
      </c>
      <c r="F1" s="27"/>
    </row>
    <row r="2" spans="1:6">
      <c r="A2" t="s">
        <v>26</v>
      </c>
      <c r="B2" t="s">
        <v>20</v>
      </c>
      <c r="C2" t="s">
        <v>41</v>
      </c>
      <c r="D2" t="s">
        <v>37</v>
      </c>
    </row>
    <row r="3" spans="1:6">
      <c r="A3" t="s">
        <v>27</v>
      </c>
      <c r="B3" t="s">
        <v>33</v>
      </c>
      <c r="D3" s="13" t="s">
        <v>39</v>
      </c>
    </row>
    <row r="4" spans="1:6">
      <c r="A4" t="s">
        <v>28</v>
      </c>
      <c r="B4" s="11">
        <f>Sheet1!F35-(Sheet1!C35)</f>
        <v>3546000</v>
      </c>
    </row>
    <row r="5" spans="1:6">
      <c r="A5" t="s">
        <v>42</v>
      </c>
      <c r="B5">
        <f>B4*1.13</f>
        <v>4006979.9999999995</v>
      </c>
    </row>
    <row r="6" spans="1:6">
      <c r="A6" t="s">
        <v>40</v>
      </c>
    </row>
    <row r="7" spans="1:6">
      <c r="A7" t="s">
        <v>19</v>
      </c>
      <c r="B7" s="11">
        <v>60000</v>
      </c>
    </row>
    <row r="8" spans="1:6">
      <c r="A8" t="s">
        <v>49</v>
      </c>
      <c r="B8" s="11">
        <v>70000</v>
      </c>
    </row>
    <row r="9" spans="1:6">
      <c r="A9" t="s">
        <v>47</v>
      </c>
      <c r="B9" s="11">
        <v>80000</v>
      </c>
    </row>
    <row r="10" spans="1:6">
      <c r="A10" t="s">
        <v>48</v>
      </c>
      <c r="B10" s="11">
        <v>100000</v>
      </c>
    </row>
    <row r="11" spans="1:6">
      <c r="A11" t="s">
        <v>51</v>
      </c>
      <c r="B11" s="11">
        <v>151200</v>
      </c>
    </row>
    <row r="12" spans="1:6">
      <c r="A12" t="s">
        <v>50</v>
      </c>
      <c r="B12" s="11">
        <v>188000</v>
      </c>
    </row>
    <row r="13" spans="1:6">
      <c r="A13" t="s">
        <v>52</v>
      </c>
      <c r="B13" s="11">
        <v>194290</v>
      </c>
    </row>
    <row r="14" spans="1:6">
      <c r="A14" t="s">
        <v>53</v>
      </c>
      <c r="B14" s="11">
        <v>359000</v>
      </c>
    </row>
    <row r="15" spans="1:6">
      <c r="A15" t="s">
        <v>55</v>
      </c>
    </row>
    <row r="16" spans="1:6">
      <c r="A16" s="24"/>
    </row>
    <row r="17" spans="1:1">
      <c r="A17" s="24"/>
    </row>
    <row r="18" spans="1:1">
      <c r="A18" s="24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user</cp:lastModifiedBy>
  <cp:lastPrinted>2020-12-15T01:10:27Z</cp:lastPrinted>
  <dcterms:created xsi:type="dcterms:W3CDTF">2019-03-28T03:58:09Z</dcterms:created>
  <dcterms:modified xsi:type="dcterms:W3CDTF">2021-01-14T03:10:13Z</dcterms:modified>
</cp:coreProperties>
</file>