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BD8AFE33-888F-4CE0-A59F-449D0390919F}" xr6:coauthVersionLast="47" xr6:coauthVersionMax="47" xr10:uidLastSave="{00000000-0000-0000-0000-000000000000}"/>
  <bookViews>
    <workbookView xWindow="13665" yWindow="2025" windowWidth="2154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<sst xmlns="http://schemas.openxmlformats.org/spreadsheetml/2006/main" count="89" uniqueCount="81">
  <si>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</si>
  <si>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</si>
  <si>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</si>
  <si>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</si>
  <si>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</si>
  <si>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</si>
  <si>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</si>
  <si>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</si>
  <si>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</si>
  <si>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</si>
  <si>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</si>
  <si>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</si>
  <si>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</si>
  <si>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</si>
  <si>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</si>
  <si>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</si>
  <si>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</si>
  <si>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</si>
  <si>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</si>
  <si>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</si>
  <si>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</si>
  <si>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</si>
  <si>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</si>
  <si>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</si>
  <si>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</si>
  <si>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</si>
  <si>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</si>
  <si>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</si>
  <si>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</si>
  <si>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</si>
  <si>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</si>
  <si>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</si>
  <si>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</si>
  <si>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</si>
  <si>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</si>
  <si>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</si>
  <si>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</si>
  <si>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</si>
  <si>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</si>
  <si>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</si>
  <si>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</si>
  <si>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</si>
  <si>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</si>
  <si>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</si>
  <si>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</si>
  <si>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</si>
  <si>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</si>
  <si>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</si>
  <si>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</si>
  <si>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</si>
  <si>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</si>
  <si>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</si>
  <si>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</si>
  <si>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</si>
  <si>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</si>
  <si>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</si>
  <si>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</si>
  <si>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</si>
  <si>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</si>
  <si>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</si>
  <si>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</si>
  <si>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</si>
  <si>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코어i5-11세대 11400 (로켓레이크S) (정품)</t>
    <phoneticPr fontId="1" type="noConversion"/>
  </si>
  <si>
    <t>인텔 기본쿨러</t>
    <phoneticPr fontId="1" type="noConversion"/>
  </si>
  <si>
    <t>ASRock H510M-HDV/M.2</t>
    <phoneticPr fontId="1" type="noConversion"/>
  </si>
  <si>
    <t>삼성전자 DDR4-3200 (16GB)</t>
    <phoneticPr fontId="1" type="noConversion"/>
  </si>
  <si>
    <t>Western Digital WD SN530 M.2 NVMe (256GB)</t>
    <phoneticPr fontId="1" type="noConversion"/>
  </si>
  <si>
    <t>인텔 UHD 730 내장그래픽</t>
    <phoneticPr fontId="1" type="noConversion"/>
  </si>
  <si>
    <t>마이크로닉스 COOLMAX 600W 80Plus</t>
    <phoneticPr fontId="1" type="noConversion"/>
  </si>
  <si>
    <t>마이크로닉스 COOLMAX BANSHEE</t>
    <phoneticPr fontId="1" type="noConversion"/>
  </si>
  <si>
    <t>디엑스 DX320HDMI 무결점</t>
    <phoneticPr fontId="1" type="noConversion"/>
  </si>
  <si>
    <t>모니터</t>
    <phoneticPr fontId="1" type="noConversion"/>
  </si>
  <si>
    <t>Microsoft Windows 10 Pro(DSP 64bit 한글)</t>
  </si>
  <si>
    <t>키마셋</t>
    <phoneticPr fontId="1" type="noConversion"/>
  </si>
  <si>
    <t>장패드</t>
    <phoneticPr fontId="1" type="noConversion"/>
  </si>
  <si>
    <t>5mm 고급 장패드</t>
    <phoneticPr fontId="1" type="noConversion"/>
  </si>
  <si>
    <t>로지텍 MK275 (정품)</t>
    <phoneticPr fontId="1" type="noConversion"/>
  </si>
  <si>
    <t>노트북</t>
    <phoneticPr fontId="1" type="noConversion"/>
  </si>
  <si>
    <t>삼성 사무용 노트북</t>
    <phoneticPr fontId="1" type="noConversion"/>
  </si>
  <si>
    <t>㈜YJ푸드</t>
    <phoneticPr fontId="1" type="noConversion"/>
  </si>
  <si>
    <t>경기도 평택시 오성면 죽3리길 8-19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</si>
</sst>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A5" sqref="A5:B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79</v>
      </c>
      <c r="C1" s="107" t="s">
        <v>46</v>
      </c>
      <c r="D1" s="108"/>
      <c r="E1" s="43"/>
      <c r="F1" s="44"/>
      <c r="G1" s="44"/>
      <c r="H1" s="45"/>
    </row>
    <row r="2" spans="1:9" ht="22.5" customHeight="1">
      <c r="A2" s="15" t="s">
        <v>31</v>
      </c>
      <c r="B2" s="22">
        <v>1049287856</v>
      </c>
      <c r="C2" s="109"/>
      <c r="D2" s="110"/>
      <c r="E2" s="46"/>
      <c r="F2" s="47"/>
      <c r="G2" s="47"/>
      <c r="H2" s="48"/>
    </row>
    <row r="3" spans="1:9" ht="22.5" customHeight="1">
      <c r="A3" s="15" t="s">
        <v>32</v>
      </c>
      <c r="B3" s="17">
        <f ca="1">TODAY()</f>
        <v>44603</v>
      </c>
      <c r="C3" s="16" t="s">
        <v>33</v>
      </c>
      <c r="D3" s="21"/>
      <c r="E3" s="46"/>
      <c r="F3" s="47"/>
      <c r="G3" s="47"/>
      <c r="H3" s="48"/>
    </row>
    <row r="4" spans="1:9" ht="22.5" customHeight="1">
      <c r="A4" s="14" t="s">
        <v>30</v>
      </c>
      <c r="B4" s="111" t="s">
        <v>80</v>
      </c>
      <c r="C4" s="111"/>
      <c r="D4" s="112"/>
      <c r="E4" s="49"/>
      <c r="F4" s="50"/>
      <c r="G4" s="50"/>
      <c r="H4" s="51"/>
    </row>
    <row r="5" spans="1:9">
      <c r="A5" s="55" t="s">
        <v>0</v>
      </c>
      <c r="B5" s="56"/>
      <c r="C5" s="55" t="s">
        <v>5</v>
      </c>
      <c r="D5" s="56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7" t="s">
        <v>47</v>
      </c>
      <c r="B6" s="98"/>
      <c r="C6" s="57" t="s">
        <v>62</v>
      </c>
      <c r="D6" s="58"/>
      <c r="E6" s="3" t="s">
        <v>52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99"/>
      <c r="B7" s="100"/>
      <c r="C7" s="57" t="s">
        <v>63</v>
      </c>
      <c r="D7" s="58"/>
      <c r="E7" s="26" t="s">
        <v>53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99"/>
      <c r="B8" s="100"/>
      <c r="C8" s="59" t="s">
        <v>64</v>
      </c>
      <c r="D8" s="60"/>
      <c r="E8" s="3" t="s">
        <v>54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99"/>
      <c r="B9" s="100"/>
      <c r="C9" s="57" t="s">
        <v>65</v>
      </c>
      <c r="D9" s="58"/>
      <c r="E9" s="3" t="s">
        <v>55</v>
      </c>
      <c r="F9" s="6">
        <v>85000</v>
      </c>
      <c r="G9" s="3">
        <v>1</v>
      </c>
      <c r="H9" s="6">
        <f t="shared" si="0"/>
        <v>85000</v>
      </c>
      <c r="I9" s="2"/>
    </row>
    <row r="10" spans="1:9" ht="24" customHeight="1">
      <c r="A10" s="99"/>
      <c r="B10" s="100"/>
      <c r="C10" s="57" t="s">
        <v>67</v>
      </c>
      <c r="D10" s="58"/>
      <c r="E10" s="3" t="s">
        <v>56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99"/>
      <c r="B11" s="100"/>
      <c r="C11" s="118" t="s">
        <v>66</v>
      </c>
      <c r="D11" s="119"/>
      <c r="E11" s="3" t="s">
        <v>57</v>
      </c>
      <c r="F11" s="6">
        <v>45000</v>
      </c>
      <c r="G11" s="3">
        <v>1</v>
      </c>
      <c r="H11" s="6">
        <f t="shared" si="0"/>
        <v>45000</v>
      </c>
      <c r="I11" s="2"/>
    </row>
    <row r="12" spans="1:9" ht="24" customHeight="1">
      <c r="A12" s="99"/>
      <c r="B12" s="100"/>
      <c r="C12" s="57"/>
      <c r="D12" s="58"/>
      <c r="E12" s="3" t="s">
        <v>58</v>
      </c>
      <c r="F12" s="6"/>
      <c r="G12" s="3"/>
      <c r="H12" s="6">
        <f t="shared" si="0"/>
        <v>0</v>
      </c>
      <c r="I12" s="2"/>
    </row>
    <row r="13" spans="1:9" ht="24" customHeight="1">
      <c r="A13" s="99"/>
      <c r="B13" s="100"/>
      <c r="C13" s="93" t="s">
        <v>45</v>
      </c>
      <c r="D13" s="94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99"/>
      <c r="B14" s="100"/>
      <c r="C14" s="93" t="s">
        <v>69</v>
      </c>
      <c r="D14" s="94"/>
      <c r="E14" s="3" t="s">
        <v>60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99"/>
      <c r="B15" s="100"/>
      <c r="C15" s="93" t="s">
        <v>68</v>
      </c>
      <c r="D15" s="94"/>
      <c r="E15" s="3" t="s">
        <v>61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99"/>
      <c r="B16" s="100"/>
      <c r="C16" s="93"/>
      <c r="D16" s="94"/>
      <c r="E16" s="3"/>
      <c r="F16" s="6"/>
      <c r="G16" s="3"/>
      <c r="H16" s="6">
        <f t="shared" si="0"/>
        <v>0</v>
      </c>
      <c r="I16" s="2"/>
    </row>
    <row r="17" spans="1:9">
      <c r="A17" s="99"/>
      <c r="B17" s="100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99"/>
      <c r="B18" s="100"/>
      <c r="C18" s="116" t="s">
        <v>72</v>
      </c>
      <c r="D18" s="117"/>
      <c r="E18" s="4" t="s">
        <v>51</v>
      </c>
      <c r="F18" s="7">
        <v>220000</v>
      </c>
      <c r="G18" s="4">
        <v>1</v>
      </c>
      <c r="H18" s="6">
        <f t="shared" si="0"/>
        <v>220000</v>
      </c>
      <c r="I18" s="2"/>
    </row>
    <row r="19" spans="1:9">
      <c r="A19" s="99"/>
      <c r="B19" s="100"/>
      <c r="C19" s="114"/>
      <c r="D19" s="115"/>
      <c r="E19" s="4"/>
      <c r="F19" s="7"/>
      <c r="G19" s="4"/>
      <c r="H19" s="6">
        <f t="shared" si="0"/>
        <v>0</v>
      </c>
      <c r="I19" s="2"/>
    </row>
    <row r="20" spans="1:9" ht="12.75" customHeight="1">
      <c r="A20" s="101" t="s">
        <v>48</v>
      </c>
      <c r="B20" s="102"/>
      <c r="C20" s="113" t="s">
        <v>6</v>
      </c>
      <c r="D20" s="113"/>
      <c r="E20" s="68">
        <f>SUM(H6:H19)</f>
        <v>800000</v>
      </c>
      <c r="F20" s="68"/>
      <c r="G20" s="29">
        <v>3</v>
      </c>
      <c r="H20" s="54" t="s">
        <v>8</v>
      </c>
      <c r="I20" s="2"/>
    </row>
    <row r="21" spans="1:9" ht="12.75" customHeight="1">
      <c r="A21" s="103"/>
      <c r="B21" s="104"/>
      <c r="C21" s="113"/>
      <c r="D21" s="113"/>
      <c r="E21" s="68">
        <f>E20*G20</f>
        <v>2400000</v>
      </c>
      <c r="F21" s="68"/>
      <c r="G21" s="68"/>
      <c r="H21" s="54"/>
      <c r="I21" s="2"/>
    </row>
    <row r="22" spans="1:9" ht="12.75" customHeight="1">
      <c r="A22" s="103"/>
      <c r="B22" s="104"/>
      <c r="C22" s="113"/>
      <c r="D22" s="113"/>
      <c r="E22" s="68"/>
      <c r="F22" s="68"/>
      <c r="G22" s="68"/>
      <c r="H22" s="54"/>
      <c r="I22" s="2"/>
    </row>
    <row r="23" spans="1:9" ht="17.25" customHeight="1">
      <c r="A23" s="103"/>
      <c r="B23" s="104"/>
      <c r="C23" s="91" t="s">
        <v>11</v>
      </c>
      <c r="D23" s="92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5"/>
      <c r="B24" s="106"/>
      <c r="C24" s="93" t="s">
        <v>70</v>
      </c>
      <c r="D24" s="94"/>
      <c r="E24" s="5" t="s">
        <v>71</v>
      </c>
      <c r="F24" s="6">
        <v>190000</v>
      </c>
      <c r="G24" s="3">
        <v>3</v>
      </c>
      <c r="H24" s="6">
        <f>F24*G24</f>
        <v>570000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95" t="s">
        <v>76</v>
      </c>
      <c r="D25" s="96"/>
      <c r="E25" s="5" t="s">
        <v>73</v>
      </c>
      <c r="F25" s="6">
        <v>32000</v>
      </c>
      <c r="G25" s="3">
        <v>3</v>
      </c>
      <c r="H25" s="6">
        <f t="shared" ref="H25:H32" si="1">F25*G25</f>
        <v>96000</v>
      </c>
      <c r="I25" s="2"/>
    </row>
    <row r="26" spans="1:9" ht="21.95" customHeight="1">
      <c r="A26" s="79"/>
      <c r="B26" s="80"/>
      <c r="C26" s="95" t="s">
        <v>75</v>
      </c>
      <c r="D26" s="96"/>
      <c r="E26" s="5" t="s">
        <v>74</v>
      </c>
      <c r="F26" s="6">
        <v>0</v>
      </c>
      <c r="G26" s="3">
        <v>3</v>
      </c>
      <c r="H26" s="6">
        <f t="shared" si="1"/>
        <v>0</v>
      </c>
      <c r="I26" s="2"/>
    </row>
    <row r="27" spans="1:9" ht="21.95" customHeight="1">
      <c r="A27" s="79"/>
      <c r="B27" s="80"/>
      <c r="C27" s="95" t="s">
        <v>78</v>
      </c>
      <c r="D27" s="96"/>
      <c r="E27" s="5" t="s">
        <v>77</v>
      </c>
      <c r="F27" s="6">
        <v>295000</v>
      </c>
      <c r="G27" s="3">
        <v>1</v>
      </c>
      <c r="H27" s="6">
        <f t="shared" si="1"/>
        <v>295000</v>
      </c>
      <c r="I27" s="2"/>
    </row>
    <row r="28" spans="1:9" ht="21.95" customHeight="1">
      <c r="A28" s="79"/>
      <c r="B28" s="80"/>
      <c r="C28" s="95"/>
      <c r="D28" s="9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95"/>
      <c r="D29" s="9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19</v>
      </c>
      <c r="B33" s="34"/>
      <c r="C33" s="87" t="str">
        <f>IF(F37="현금(이체X)",Sheet2!C1,IF(F37="카드",Sheet2!C1,IF(F37="이체 및 현금영수증",Sheet2!C1,IF(F37="카드+현금",Sheet2!C2,IF(F37="이체 및 세금계산서",Sheet2!C1)))))</f>
        <v>선택사항</v>
      </c>
      <c r="D33" s="88"/>
      <c r="E33" s="69">
        <f>SUM(H24:H32)</f>
        <v>961000</v>
      </c>
      <c r="F33" s="70"/>
      <c r="G33" s="70"/>
      <c r="H33" s="52" t="s">
        <v>8</v>
      </c>
      <c r="I33" s="2"/>
    </row>
    <row r="34" spans="1:9" ht="14.25" customHeight="1">
      <c r="A34" s="35"/>
      <c r="B34" s="36"/>
      <c r="C34" s="89"/>
      <c r="D34" s="90"/>
      <c r="E34" s="71"/>
      <c r="F34" s="72"/>
      <c r="G34" s="72"/>
      <c r="H34" s="53"/>
      <c r="I34" s="2"/>
    </row>
    <row r="35" spans="1:9" ht="16.5" customHeight="1">
      <c r="A35" s="75" t="s">
        <v>22</v>
      </c>
      <c r="B35" s="76"/>
      <c r="C35" s="85"/>
      <c r="D35" s="86"/>
      <c r="E35" s="8" t="s">
        <v>4</v>
      </c>
      <c r="F35" s="63">
        <f>SUM(E21,E33)</f>
        <v>3361000</v>
      </c>
      <c r="G35" s="63"/>
      <c r="H35" s="9" t="s">
        <v>8</v>
      </c>
      <c r="I35" s="2"/>
    </row>
    <row r="36" spans="1:9" ht="16.5" customHeight="1">
      <c r="A36" s="75" t="s">
        <v>21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9</v>
      </c>
      <c r="F36" s="61">
        <f>F35*1.1-F35</f>
        <v>336100.00000000047</v>
      </c>
      <c r="G36" s="62"/>
      <c r="H36" s="10"/>
      <c r="I36" s="2"/>
    </row>
    <row r="37" spans="1:9" ht="17.25" customHeight="1">
      <c r="A37" s="75" t="s">
        <v>17</v>
      </c>
      <c r="B37" s="76"/>
      <c r="C37" s="37"/>
      <c r="D37" s="38"/>
      <c r="E37" s="8" t="s">
        <v>16</v>
      </c>
      <c r="F37" s="73" t="s">
        <v>49</v>
      </c>
      <c r="G37" s="74"/>
      <c r="H37" s="32"/>
      <c r="I37" s="2"/>
    </row>
    <row r="38" spans="1:9" ht="19.5" customHeight="1">
      <c r="A38" s="33" t="s">
        <v>18</v>
      </c>
      <c r="B38" s="34"/>
      <c r="C38" s="39">
        <f>SUM(C35:C36)-C37</f>
        <v>0</v>
      </c>
      <c r="D38" s="40"/>
      <c r="E38" s="25" t="s">
        <v>17</v>
      </c>
      <c r="F38" s="65"/>
      <c r="G38" s="66"/>
      <c r="H38" s="67"/>
      <c r="I38" s="2"/>
    </row>
    <row r="39" spans="1:9" ht="20.25" customHeight="1">
      <c r="A39" s="35"/>
      <c r="B39" s="36"/>
      <c r="C39" s="41"/>
      <c r="D39" s="42"/>
      <c r="E39" s="30" t="s">
        <v>10</v>
      </c>
      <c r="F39" s="64">
        <f>IF(F37="현금(이체X)",F35,IF(F37="카드",ROUND(Sheet2!B5,-4),IF(F37="이체 및 현금영수증",F35+F35*10%,IF(F37="이체 및 세금계산서",F35+F35*10%,IF(F37="이체 및 세금계산서",F35+F35*10%,)))))-F38</f>
        <v>3697100</v>
      </c>
      <c r="G39" s="64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3361000</v>
      </c>
    </row>
    <row r="5" spans="1:6">
      <c r="A5" t="s">
        <v>29</v>
      </c>
      <c r="B5">
        <f>B4*1.13</f>
        <v>3797929.9999999995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2022-02-10T05:26:36Z</cp:lastPrinted>
  <dcterms:created xsi:type="dcterms:W3CDTF">2019-03-28T03:58:09Z</dcterms:created>
  <dcterms:modified xsi:type="dcterms:W3CDTF">2022-02-11T01:07:03Z</dcterms:modified>
</cp:coreProperties>
</file>