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8A72B13-C180-4778-BE38-A7A362D1DE8B}" xr6:coauthVersionLast="45" xr6:coauthVersionMax="45" xr10:uidLastSave="{00000000-0000-0000-0000-000000000000}"/>
  <bookViews>
    <workbookView xWindow="0" yWindow="279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A26" i="1" l="1"/>
  <c r="B3" i="1" l="1"/>
  <c r="C34" i="1" l="1"/>
  <c r="H40" i="1"/>
  <c r="H7" i="1" l="1"/>
  <c r="H8" i="1"/>
  <c r="H9" i="1"/>
  <c r="H10" i="1"/>
  <c r="H20" i="1"/>
  <c r="H26" i="1"/>
  <c r="H27" i="1"/>
  <c r="H28" i="1"/>
  <c r="H29" i="1"/>
  <c r="H30" i="1"/>
  <c r="H31" i="1"/>
  <c r="H32" i="1"/>
  <c r="H33" i="1"/>
  <c r="H25" i="1" l="1"/>
  <c r="E34" i="1" s="1"/>
  <c r="H6" i="1"/>
  <c r="H19" i="1" l="1"/>
  <c r="H18" i="1"/>
  <c r="E21" i="1" l="1"/>
  <c r="E22" i="1" s="1"/>
  <c r="F36" i="1" s="1"/>
  <c r="B4" i="2" s="1"/>
  <c r="B5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<sst xmlns="http://schemas.openxmlformats.org/spreadsheetml/2006/main" count="91" uniqueCount="82">
  <si>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</si>
  <si>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</si>
  <si>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</si>
  <si>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</si>
  <si>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</si>
  <si>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</si>
  <si>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</si>
  <si>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</si>
  <si>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</si>
  <si>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</si>
  <si>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</si>
  <si>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</si>
  <si>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</si>
  <si>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</si>
  <si>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</si>
  <si>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</si>
  <si>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</si>
  <si>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</si>
  <si>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</si>
  <si>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</si>
  <si>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</si>
  <si>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</si>
  <si>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</si>
  <si>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</si>
  <si>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</si>
  <si>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</si>
  <si>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</si>
  <si>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</si>
  <si>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</si>
  <si>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</si>
  <si>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</si>
  <si>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</si>
  <si>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</si>
  <si>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</si>
  <si>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</si>
  <si>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</si>
  <si>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</si>
  <si>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</si>
  <si>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</si>
  <si>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</si>
  <si>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</si>
  <si>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</si>
  <si>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</si>
  <si>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</si>
  <si>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</si>
  <si>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</si>
  <si>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</si>
  <si>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</si>
  <si>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</si>
  <si>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</si>
  <si>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</si>
  <si>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</si>
  <si>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</si>
  <si>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</si>
  <si>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</si>
  <si>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</si>
  <si>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</si>
  <si>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</si>
  <si>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</si>
  <si>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</si>
  <si>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</si>
  <si>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</si>
  <si>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</si>
  <si>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</si>
  <si>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</si>
  <si>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</si>
  <si>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</si>
  <si>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</si>
  <si>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</si>
  <si>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ASRock B450 스틸레전드 디앤디컴</t>
    <phoneticPr fontId="1" type="noConversion"/>
  </si>
  <si>
    <t>AMD 라이젠7-3세대 3700X (마티스) (정품)</t>
    <phoneticPr fontId="1" type="noConversion"/>
  </si>
  <si>
    <t>SCYTHE MUGEN 5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</si>
  <si>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</si>
  <si>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</si>
  <si>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MSI 지포스 GT1030 에어로 ITX OC D5 2GB</t>
  </si>
  <si>
    <t>Western Digital WD BLACK SN750 M.2 NVMe (500GB)</t>
    <phoneticPr fontId="1" type="noConversion"/>
  </si>
  <si>
    <t>Seagate BarraCuda 5400/256M (ST4000DM004, 4TB)</t>
    <phoneticPr fontId="1" type="noConversion"/>
  </si>
  <si>
    <t>BRAVOTEC SWORD S830 RGB 타이탄 글래스 (블랙)</t>
    <phoneticPr fontId="1" type="noConversion"/>
  </si>
  <si>
    <t>마이크로닉스 Classic II 750W 80PLUS Bronze 230V EU HDB</t>
    <phoneticPr fontId="1" type="noConversion"/>
  </si>
  <si>
    <t>전지현</t>
    <phoneticPr fontId="1" type="noConversion"/>
  </si>
  <si>
    <t>010-2215-1492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</si>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</sst>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44011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391000</v>
      </c>
      <c r="G6" s="3">
        <v>1</v>
      </c>
      <c r="H6" s="6">
        <f>F6*G6</f>
        <v>391000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>
        <v>72000</v>
      </c>
      <c r="G7" s="3">
        <v>1</v>
      </c>
      <c r="H7" s="6">
        <f t="shared" ref="H7:H20" si="0">F7*G7</f>
        <v>72000</v>
      </c>
      <c r="I7" s="2"/>
    </row>
    <row r="8" spans="1:9" ht="25.5" customHeight="1">
      <c r="A8" s="106"/>
      <c r="B8" s="107"/>
      <c r="C8" s="59" t="s">
        <v>69</v>
      </c>
      <c r="D8" s="60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4" customHeight="1">
      <c r="A11" s="106"/>
      <c r="B11" s="107"/>
      <c r="C11" s="117" t="s">
        <v>74</v>
      </c>
      <c r="D11" s="60"/>
      <c r="E11" s="3" t="s">
        <v>9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34.5" customHeight="1">
      <c r="A12" s="106"/>
      <c r="B12" s="107"/>
      <c r="C12" s="61" t="s">
        <v>75</v>
      </c>
      <c r="D12" s="62"/>
      <c r="E12" s="3" t="s">
        <v>10</v>
      </c>
      <c r="F12" s="6">
        <v>121000</v>
      </c>
      <c r="G12" s="3">
        <v>1</v>
      </c>
      <c r="H12" s="6">
        <f t="shared" si="0"/>
        <v>121000</v>
      </c>
      <c r="I12" s="2"/>
    </row>
    <row r="13" spans="1:9" ht="24" customHeight="1">
      <c r="A13" s="106"/>
      <c r="B13" s="107"/>
      <c r="C13" s="59" t="s">
        <v>76</v>
      </c>
      <c r="D13" s="60"/>
      <c r="E13" s="3" t="s">
        <v>11</v>
      </c>
      <c r="F13" s="6">
        <v>122000</v>
      </c>
      <c r="G13" s="3">
        <v>1</v>
      </c>
      <c r="H13" s="6">
        <f t="shared" si="0"/>
        <v>122000</v>
      </c>
      <c r="I13" s="2"/>
    </row>
    <row r="14" spans="1:9" ht="24" customHeight="1">
      <c r="A14" s="106"/>
      <c r="B14" s="107"/>
      <c r="C14" s="48"/>
      <c r="D14" s="49"/>
      <c r="E14" s="3" t="s">
        <v>12</v>
      </c>
      <c r="F14" s="6"/>
      <c r="G14" s="3"/>
      <c r="H14" s="6">
        <f t="shared" si="0"/>
        <v>0</v>
      </c>
      <c r="I14" s="2"/>
    </row>
    <row r="15" spans="1:9" ht="29.25" customHeight="1">
      <c r="A15" s="106"/>
      <c r="B15" s="107"/>
      <c r="C15" s="48" t="s">
        <v>77</v>
      </c>
      <c r="D15" s="49"/>
      <c r="E15" s="3" t="s">
        <v>13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106"/>
      <c r="B16" s="107"/>
      <c r="C16" s="48" t="s">
        <v>78</v>
      </c>
      <c r="D16" s="49"/>
      <c r="E16" s="3" t="s">
        <v>14</v>
      </c>
      <c r="F16" s="6">
        <v>85000</v>
      </c>
      <c r="G16" s="3">
        <v>1</v>
      </c>
      <c r="H16" s="6">
        <f t="shared" si="0"/>
        <v>85000</v>
      </c>
      <c r="I16" s="2"/>
    </row>
    <row r="17" spans="1:9" ht="24" customHeight="1">
      <c r="A17" s="106"/>
      <c r="B17" s="107"/>
      <c r="C17" s="55"/>
      <c r="D17" s="5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6"/>
      <c r="B18" s="107"/>
      <c r="C18" s="20"/>
      <c r="D18" s="19" t="s">
        <v>51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106"/>
      <c r="B19" s="107"/>
      <c r="C19" s="57" t="s">
        <v>59</v>
      </c>
      <c r="D19" s="58"/>
      <c r="E19" s="4" t="s">
        <v>28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53"/>
      <c r="D20" s="54"/>
      <c r="E20" s="4" t="s">
        <v>64</v>
      </c>
      <c r="F20" s="7"/>
      <c r="G20" s="4"/>
      <c r="H20" s="7">
        <f t="shared" si="0"/>
        <v>0</v>
      </c>
      <c r="I20" s="2"/>
    </row>
    <row r="21" spans="1:9" ht="12.75" customHeight="1">
      <c r="A21" s="106"/>
      <c r="B21" s="107"/>
      <c r="C21" s="41" t="s">
        <v>18</v>
      </c>
      <c r="D21" s="41"/>
      <c r="E21" s="63">
        <f>SUM(H6:H20)</f>
        <v>1607000</v>
      </c>
      <c r="F21" s="63"/>
      <c r="G21" s="29">
        <v>1</v>
      </c>
      <c r="H21" s="103" t="s">
        <v>20</v>
      </c>
      <c r="I21" s="2"/>
    </row>
    <row r="22" spans="1:9" ht="12.75" customHeight="1">
      <c r="A22" s="106"/>
      <c r="B22" s="107"/>
      <c r="C22" s="41"/>
      <c r="D22" s="41"/>
      <c r="E22" s="63">
        <f>E21*G21</f>
        <v>1607000</v>
      </c>
      <c r="F22" s="63"/>
      <c r="G22" s="63"/>
      <c r="H22" s="103"/>
      <c r="I22" s="2"/>
    </row>
    <row r="23" spans="1:9" ht="12.75" customHeight="1">
      <c r="A23" s="106"/>
      <c r="B23" s="107"/>
      <c r="C23" s="41"/>
      <c r="D23" s="41"/>
      <c r="E23" s="63"/>
      <c r="F23" s="63"/>
      <c r="G23" s="63"/>
      <c r="H23" s="103"/>
      <c r="I23" s="2"/>
    </row>
    <row r="24" spans="1:9" ht="17.25" customHeight="1">
      <c r="A24" s="106"/>
      <c r="B24" s="107"/>
      <c r="C24" s="46" t="s">
        <v>23</v>
      </c>
      <c r="D24" s="47"/>
      <c r="E24" s="18" t="s">
        <v>1</v>
      </c>
      <c r="F24" s="18" t="s">
        <v>2</v>
      </c>
      <c r="G24" s="18" t="s">
        <v>3</v>
      </c>
      <c r="H24" s="18"/>
      <c r="I24" s="2"/>
    </row>
    <row r="25" spans="1:9" ht="27" customHeight="1">
      <c r="A25" s="108"/>
      <c r="B25" s="109"/>
      <c r="C25" s="48"/>
      <c r="D25" s="49"/>
      <c r="E25" s="5" t="s">
        <v>65</v>
      </c>
      <c r="F25" s="6"/>
      <c r="G25" s="3"/>
      <c r="H25" s="6">
        <f>F25*G25</f>
        <v>0</v>
      </c>
      <c r="I25" s="2"/>
    </row>
    <row r="26" spans="1:9" ht="25.15" customHeight="1">
      <c r="A26" s="72" t="str">
        <f>IF(F38="현금(이체X)",Sheet2!D2,IF(F38="카드",Sheet2!D2,IF(F38="이체 및 현금영수증",Sheet2!E1,IF(F38="카드+현금",Sheet2!D2,IF(F38="이체 및 세금계산서",Sheet2!D1)))))</f>
        <v>신한은행 (예금주: 최진만) 
110-482-539938</v>
      </c>
      <c r="B26" s="73"/>
      <c r="C26" s="50"/>
      <c r="D26" s="49"/>
      <c r="E26" s="3" t="s">
        <v>63</v>
      </c>
      <c r="F26" s="6"/>
      <c r="G26" s="3"/>
      <c r="H26" s="6">
        <f t="shared" ref="H26:H33" si="1">F26*G26</f>
        <v>0</v>
      </c>
      <c r="I26" s="2"/>
    </row>
    <row r="27" spans="1:9">
      <c r="A27" s="74"/>
      <c r="B27" s="75"/>
      <c r="C27" s="50"/>
      <c r="D27" s="4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25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67</v>
      </c>
      <c r="F30" s="6"/>
      <c r="G30" s="3"/>
      <c r="H30" s="6">
        <f t="shared" si="1"/>
        <v>0</v>
      </c>
      <c r="I30" s="2"/>
    </row>
    <row r="31" spans="1:9">
      <c r="A31" s="74"/>
      <c r="B31" s="75"/>
      <c r="C31" s="51"/>
      <c r="D31" s="52"/>
      <c r="E31" s="5" t="s">
        <v>68</v>
      </c>
      <c r="F31" s="6"/>
      <c r="G31" s="3"/>
      <c r="H31" s="6">
        <f t="shared" si="1"/>
        <v>0</v>
      </c>
      <c r="I31" s="2"/>
    </row>
    <row r="32" spans="1:9" ht="16.5" hidden="1" customHeight="1">
      <c r="A32" s="74"/>
      <c r="B32" s="75"/>
      <c r="C32" s="51"/>
      <c r="D32" s="52"/>
      <c r="E32" s="5"/>
      <c r="F32" s="6"/>
      <c r="G32" s="3"/>
      <c r="H32" s="6">
        <f t="shared" si="1"/>
        <v>0</v>
      </c>
      <c r="I32" s="2"/>
    </row>
    <row r="33" spans="1:9">
      <c r="A33" s="76"/>
      <c r="B33" s="77"/>
      <c r="C33" s="51"/>
      <c r="D33" s="52"/>
      <c r="E33" s="5"/>
      <c r="F33" s="6"/>
      <c r="G33" s="3"/>
      <c r="H33" s="6">
        <f t="shared" si="1"/>
        <v>0</v>
      </c>
      <c r="I33" s="2"/>
    </row>
    <row r="34" spans="1:9" ht="13.5" customHeight="1">
      <c r="A34" s="78" t="s">
        <v>35</v>
      </c>
      <c r="B34" s="79"/>
      <c r="C34" s="42" t="str">
        <f>IF(F38="현금(이체X)",Sheet2!C1,IF(F38="카드",Sheet2!C1,IF(F38="이체 및 현금영수증",Sheet2!C1,IF(F38="카드+현금",Sheet2!C2,IF(F38="이체 및 세금계산서",Sheet2!C1)))))</f>
        <v>선택사항</v>
      </c>
      <c r="D34" s="43"/>
      <c r="E34" s="64">
        <f>SUM(H25:H33)</f>
        <v>0</v>
      </c>
      <c r="F34" s="65"/>
      <c r="G34" s="65"/>
      <c r="H34" s="101" t="s">
        <v>20</v>
      </c>
      <c r="I34" s="2"/>
    </row>
    <row r="35" spans="1:9" ht="14.25" customHeight="1">
      <c r="A35" s="80"/>
      <c r="B35" s="81"/>
      <c r="C35" s="44"/>
      <c r="D35" s="45"/>
      <c r="E35" s="66"/>
      <c r="F35" s="67"/>
      <c r="G35" s="67"/>
      <c r="H35" s="102"/>
      <c r="I35" s="2"/>
    </row>
    <row r="36" spans="1:9" ht="16.5" customHeight="1">
      <c r="A36" s="70" t="s">
        <v>38</v>
      </c>
      <c r="B36" s="71"/>
      <c r="C36" s="84"/>
      <c r="D36" s="85"/>
      <c r="E36" s="8" t="s">
        <v>4</v>
      </c>
      <c r="F36" s="112">
        <f>SUM(E22,E34)</f>
        <v>1607000</v>
      </c>
      <c r="G36" s="112"/>
      <c r="H36" s="9" t="s">
        <v>20</v>
      </c>
      <c r="I36" s="2"/>
    </row>
    <row r="37" spans="1:9" ht="16.5" customHeight="1">
      <c r="A37" s="70" t="s">
        <v>37</v>
      </c>
      <c r="B37" s="71"/>
      <c r="C37" s="82" t="str">
        <f>IF(F38="현금(이체X)",Sheet2!C1,IF(F38="카드",Sheet2!C1,IF(F38="이체 및 현금영수증",Sheet2!C1,IF(F38="카드+현금",ROUND(Sheet2!B5,-4),IF(F38="이체 및 세금계산서",Sheet2!C1)))))</f>
        <v>선택사항</v>
      </c>
      <c r="D37" s="83"/>
      <c r="E37" s="8" t="s">
        <v>21</v>
      </c>
      <c r="F37" s="110">
        <f>F36*1.1-F36</f>
        <v>160700.00000000023</v>
      </c>
      <c r="G37" s="111"/>
      <c r="H37" s="10"/>
      <c r="I37" s="2"/>
    </row>
    <row r="38" spans="1:9" ht="17.25" customHeight="1">
      <c r="A38" s="70" t="s">
        <v>33</v>
      </c>
      <c r="B38" s="71"/>
      <c r="C38" s="86"/>
      <c r="D38" s="87"/>
      <c r="E38" s="8" t="s">
        <v>32</v>
      </c>
      <c r="F38" s="68" t="s">
        <v>81</v>
      </c>
      <c r="G38" s="69"/>
      <c r="H38" s="32"/>
      <c r="I38" s="2"/>
    </row>
    <row r="39" spans="1:9" ht="19.5" customHeight="1">
      <c r="A39" s="78" t="s">
        <v>34</v>
      </c>
      <c r="B39" s="79"/>
      <c r="C39" s="88">
        <f>SUM(C36:C37)-C38</f>
        <v>0</v>
      </c>
      <c r="D39" s="89"/>
      <c r="E39" s="25" t="s">
        <v>64</v>
      </c>
      <c r="F39" s="114"/>
      <c r="G39" s="115"/>
      <c r="H39" s="116"/>
      <c r="I39" s="2"/>
    </row>
    <row r="40" spans="1:9" ht="20.25" customHeight="1">
      <c r="A40" s="80"/>
      <c r="B40" s="81"/>
      <c r="C40" s="90"/>
      <c r="D40" s="91"/>
      <c r="E40" s="30" t="s">
        <v>22</v>
      </c>
      <c r="F40" s="113">
        <f>IF(F38="현금(이체X)",F36,IF(F38="카드",ROUND(Sheet2!B5,-4),IF(F38="이체 및 현금영수증",F36+F36*10%,IF(F38="이체 및 세금계산서",F36+F36*10%,IF(F38="이체 및 세금계산서",F36+F36*10%,)))))-F39</f>
        <v>1767700</v>
      </c>
      <c r="G40" s="113"/>
      <c r="H40" s="31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E21:F21"/>
    <mergeCell ref="E22:G23"/>
    <mergeCell ref="E34:G35"/>
    <mergeCell ref="F38:G38"/>
    <mergeCell ref="A38:B38"/>
    <mergeCell ref="A26:B33"/>
    <mergeCell ref="A34:B35"/>
    <mergeCell ref="A36:B36"/>
    <mergeCell ref="A37:B37"/>
    <mergeCell ref="C37:D37"/>
    <mergeCell ref="C36:D36"/>
    <mergeCell ref="C16:D16"/>
    <mergeCell ref="C17:D17"/>
    <mergeCell ref="C19:D19"/>
    <mergeCell ref="C10:D10"/>
    <mergeCell ref="C12:D12"/>
    <mergeCell ref="C13:D13"/>
    <mergeCell ref="C14:D14"/>
    <mergeCell ref="C15:D15"/>
    <mergeCell ref="C11:D11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C18:D18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Sheet1!F36-(Sheet1!C36)</f>
        <v>1607000</v>
      </c>
    </row>
    <row r="5" spans="1:6">
      <c r="A5" t="s">
        <v>45</v>
      </c>
      <c r="B5">
        <f>B4*1.13</f>
        <v>1815909.9999999998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2020-06-28T04:28:21Z</cp:lastPrinted>
  <dcterms:created xsi:type="dcterms:W3CDTF">2019-03-28T03:58:09Z</dcterms:created>
  <dcterms:modified xsi:type="dcterms:W3CDTF">2020-06-29T09:51:51Z</dcterms:modified>
</cp:coreProperties>
</file>