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C87BF91A-52A0-4603-B129-EDCF66460ED0}" xr6:coauthVersionLast="47" xr6:coauthVersionMax="47" xr10:uidLastSave="{75FDA5D2-4694-4FAB-9BBF-180E852AD788}"/>
  <bookViews>
    <workbookView xWindow="1875" yWindow="288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<sst xmlns="http://schemas.openxmlformats.org/spreadsheetml/2006/main" count="86" uniqueCount="75">
  <si>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</si>
  <si>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</si>
  <si>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</si>
  <si>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</si>
  <si>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</si>
  <si>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</si>
  <si>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</si>
  <si>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</si>
  <si>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</si>
  <si>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</si>
  <si>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</si>
  <si>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</si>
  <si>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</si>
  <si>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</si>
  <si>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</si>
  <si>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</si>
  <si>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</si>
  <si>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</si>
  <si>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</si>
  <si>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</si>
  <si>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</si>
  <si>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</si>
  <si>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</si>
  <si>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</si>
  <si>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</si>
  <si>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</si>
  <si>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</si>
  <si>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</si>
  <si>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</si>
  <si>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</si>
  <si>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</si>
  <si>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</si>
  <si>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</si>
  <si>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</si>
  <si>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</si>
  <si>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</si>
  <si>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</si>
  <si>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</si>
  <si>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</si>
  <si>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</si>
  <si>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</si>
  <si>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</si>
  <si>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</si>
  <si>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</si>
  <si>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</si>
  <si>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</si>
  <si>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</si>
  <si>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</si>
  <si>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</si>
  <si>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</si>
  <si>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</si>
  <si>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</si>
  <si>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</si>
  <si>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</si>
  <si>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</si>
  <si>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</si>
  <si>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</si>
  <si>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</si>
  <si>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</si>
  <si>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</si>
  <si>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</si>
  <si>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PRO B660M-A DDR4</t>
    <phoneticPr fontId="1" type="noConversion"/>
  </si>
  <si>
    <t>삼성전자 DDR4-3200 (8GB)</t>
    <phoneticPr fontId="1" type="noConversion"/>
  </si>
  <si>
    <t>기존</t>
    <phoneticPr fontId="1" type="noConversion"/>
  </si>
  <si>
    <t>삼성전자 PM9A1 M.2 NVMe 병행수입 (512GB)</t>
    <phoneticPr fontId="1" type="noConversion"/>
  </si>
  <si>
    <t>i7 8700</t>
    <phoneticPr fontId="1" type="noConversion"/>
  </si>
  <si>
    <t>b360</t>
    <phoneticPr fontId="1" type="noConversion"/>
  </si>
  <si>
    <t>인텔 코어i9-12세대 12900 (엘더레이크) (정품)</t>
    <phoneticPr fontId="1" type="noConversion"/>
  </si>
  <si>
    <t>마이크로닉스 Classic II 850W 80PLUS GOLD 230V EU 풀모듈러</t>
    <phoneticPr fontId="1" type="noConversion"/>
  </si>
  <si>
    <t>전재홍</t>
    <phoneticPr fontId="1" type="noConversion"/>
  </si>
  <si>
    <t>010-2846-3056</t>
    <phoneticPr fontId="1" type="noConversion"/>
  </si>
  <si>
    <t>파워교체</t>
    <phoneticPr fontId="1" type="noConversion"/>
  </si>
  <si>
    <t>MSI 지포스 RTX 3070 Ti 슈프림 X D6X 8GB 트라이프로져2S</t>
    <phoneticPr fontId="1" type="noConversion"/>
  </si>
  <si>
    <t>500&gt;600</t>
    <phoneticPr fontId="1" type="noConversion"/>
  </si>
  <si>
    <t>선입금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</si>
</sst>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8" borderId="3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8" borderId="2" xfId="0" applyNumberFormat="1" applyFont="1" applyFill="1" applyBorder="1" applyAlignment="1">
      <alignment horizontal="center" vertical="center"/>
    </xf>
    <xf numFmtId="176" fontId="2" fillId="8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69</v>
      </c>
      <c r="C1" s="31" t="s">
        <v>60</v>
      </c>
      <c r="D1" s="32"/>
      <c r="E1" s="101"/>
      <c r="F1" s="102"/>
      <c r="G1" s="102"/>
      <c r="H1" s="103"/>
    </row>
    <row r="2" spans="1:9" ht="22.5" customHeight="1">
      <c r="A2" s="15" t="s">
        <v>40</v>
      </c>
      <c r="B2" s="20" t="s">
        <v>70</v>
      </c>
      <c r="C2" s="33"/>
      <c r="D2" s="34"/>
      <c r="E2" s="104"/>
      <c r="F2" s="105"/>
      <c r="G2" s="105"/>
      <c r="H2" s="106"/>
    </row>
    <row r="3" spans="1:9" ht="22.5" customHeight="1">
      <c r="A3" s="15" t="s">
        <v>41</v>
      </c>
      <c r="B3" s="17">
        <f ca="1">TODAY()</f>
        <v>44762</v>
      </c>
      <c r="C3" s="16" t="s">
        <v>42</v>
      </c>
      <c r="D3" s="19"/>
      <c r="E3" s="104"/>
      <c r="F3" s="105"/>
      <c r="G3" s="105"/>
      <c r="H3" s="106"/>
    </row>
    <row r="4" spans="1:9" ht="22.5" customHeight="1">
      <c r="A4" s="14" t="s">
        <v>39</v>
      </c>
      <c r="B4" s="37"/>
      <c r="C4" s="37"/>
      <c r="D4" s="38"/>
      <c r="E4" s="107"/>
      <c r="F4" s="108"/>
      <c r="G4" s="108"/>
      <c r="H4" s="109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9" t="s">
        <v>53</v>
      </c>
      <c r="B6" s="60"/>
      <c r="C6" s="48" t="s">
        <v>67</v>
      </c>
      <c r="D6" s="49"/>
      <c r="E6" s="3" t="s">
        <v>6</v>
      </c>
      <c r="F6" s="6">
        <v>780000</v>
      </c>
      <c r="G6" s="3">
        <v>1</v>
      </c>
      <c r="H6" s="6">
        <f>F6*G6</f>
        <v>780000</v>
      </c>
      <c r="I6" s="2"/>
    </row>
    <row r="7" spans="1:9" ht="24" customHeight="1">
      <c r="A7" s="61"/>
      <c r="B7" s="62"/>
      <c r="C7" s="48"/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1"/>
      <c r="B8" s="62"/>
      <c r="C8" s="113" t="s">
        <v>61</v>
      </c>
      <c r="D8" s="114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1"/>
      <c r="B9" s="62"/>
      <c r="C9" s="48" t="s">
        <v>62</v>
      </c>
      <c r="D9" s="49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61"/>
      <c r="B10" s="62"/>
      <c r="C10" s="48" t="s">
        <v>72</v>
      </c>
      <c r="D10" s="49"/>
      <c r="E10" s="3" t="s">
        <v>9</v>
      </c>
      <c r="F10" s="6">
        <v>982000</v>
      </c>
      <c r="G10" s="3">
        <v>1</v>
      </c>
      <c r="H10" s="6">
        <f t="shared" si="0"/>
        <v>982000</v>
      </c>
      <c r="I10" s="2"/>
    </row>
    <row r="11" spans="1:9" ht="24" customHeight="1">
      <c r="A11" s="61"/>
      <c r="B11" s="62"/>
      <c r="C11" s="50"/>
      <c r="D11" s="49"/>
      <c r="E11" s="3"/>
      <c r="F11" s="6"/>
      <c r="G11" s="3"/>
      <c r="H11" s="6">
        <f t="shared" si="0"/>
        <v>0</v>
      </c>
      <c r="I11" s="2"/>
    </row>
    <row r="12" spans="1:9" ht="24" customHeight="1">
      <c r="A12" s="61"/>
      <c r="B12" s="62"/>
      <c r="C12" s="53" t="s">
        <v>64</v>
      </c>
      <c r="D12" s="52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61"/>
      <c r="B13" s="62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1"/>
      <c r="B14" s="62"/>
      <c r="C14" s="42" t="s">
        <v>63</v>
      </c>
      <c r="D14" s="4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1"/>
      <c r="B15" s="62"/>
      <c r="C15" s="42" t="s">
        <v>68</v>
      </c>
      <c r="D15" s="43"/>
      <c r="E15" s="3" t="s">
        <v>12</v>
      </c>
      <c r="F15" s="6">
        <v>156000</v>
      </c>
      <c r="G15" s="3">
        <v>1</v>
      </c>
      <c r="H15" s="6">
        <f t="shared" si="0"/>
        <v>156000</v>
      </c>
      <c r="I15" s="2"/>
    </row>
    <row r="16" spans="1:9" ht="24" customHeight="1">
      <c r="A16" s="61"/>
      <c r="B16" s="62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1"/>
      <c r="B17" s="62"/>
      <c r="C17" s="51" t="s">
        <v>17</v>
      </c>
      <c r="D17" s="5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1"/>
      <c r="B18" s="62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1"/>
      <c r="B19" s="62"/>
      <c r="C19" s="40"/>
      <c r="D19" s="41"/>
      <c r="E19" s="4"/>
      <c r="F19" s="7"/>
      <c r="G19" s="4"/>
      <c r="H19" s="6">
        <f t="shared" si="0"/>
        <v>0</v>
      </c>
      <c r="I19" s="2"/>
    </row>
    <row r="20" spans="1:9" ht="12.75" customHeight="1">
      <c r="A20" s="63" t="s">
        <v>54</v>
      </c>
      <c r="B20" s="64"/>
      <c r="C20" s="39" t="s">
        <v>16</v>
      </c>
      <c r="D20" s="39"/>
      <c r="E20" s="54">
        <f>SUM(H6:H19)</f>
        <v>2302000</v>
      </c>
      <c r="F20" s="54"/>
      <c r="G20" s="27">
        <v>1</v>
      </c>
      <c r="H20" s="112" t="s">
        <v>18</v>
      </c>
      <c r="I20" s="2"/>
    </row>
    <row r="21" spans="1:9" ht="12.75" customHeight="1">
      <c r="A21" s="65"/>
      <c r="B21" s="66"/>
      <c r="C21" s="39"/>
      <c r="D21" s="39"/>
      <c r="E21" s="54">
        <f>E20*G20</f>
        <v>2302000</v>
      </c>
      <c r="F21" s="54"/>
      <c r="G21" s="54"/>
      <c r="H21" s="112"/>
      <c r="I21" s="2"/>
    </row>
    <row r="22" spans="1:9" ht="12.75" customHeight="1">
      <c r="A22" s="65"/>
      <c r="B22" s="66"/>
      <c r="C22" s="39"/>
      <c r="D22" s="39"/>
      <c r="E22" s="54"/>
      <c r="F22" s="54"/>
      <c r="G22" s="54"/>
      <c r="H22" s="112"/>
      <c r="I22" s="2"/>
    </row>
    <row r="23" spans="1:9" ht="17.25" customHeight="1">
      <c r="A23" s="65"/>
      <c r="B23" s="66"/>
      <c r="C23" s="79" t="s">
        <v>21</v>
      </c>
      <c r="D23" s="80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7"/>
      <c r="B24" s="68"/>
      <c r="C24" s="42" t="s">
        <v>65</v>
      </c>
      <c r="D24" s="43"/>
      <c r="E24" s="122" t="s">
        <v>6</v>
      </c>
      <c r="F24" s="6">
        <v>150000</v>
      </c>
      <c r="G24" s="3">
        <v>-1</v>
      </c>
      <c r="H24" s="6">
        <f>F24*G24</f>
        <v>-150000</v>
      </c>
      <c r="I24" s="2"/>
    </row>
    <row r="25" spans="1:9" ht="25.15" customHeight="1">
      <c r="A25" s="84"/>
      <c r="B25" s="85"/>
      <c r="C25" s="81" t="s">
        <v>66</v>
      </c>
      <c r="D25" s="43"/>
      <c r="E25" s="3" t="s">
        <v>7</v>
      </c>
      <c r="F25" s="6">
        <v>28000</v>
      </c>
      <c r="G25" s="3">
        <v>-1</v>
      </c>
      <c r="H25" s="6">
        <f t="shared" ref="H25:H32" si="1">F25*G25</f>
        <v>-28000</v>
      </c>
      <c r="I25" s="2"/>
    </row>
    <row r="26" spans="1:9">
      <c r="A26" s="86"/>
      <c r="B26" s="87"/>
      <c r="C26" s="81" t="s">
        <v>73</v>
      </c>
      <c r="D26" s="43"/>
      <c r="E26" s="5" t="s">
        <v>71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6"/>
      <c r="B27" s="87"/>
      <c r="C27" s="51"/>
      <c r="D27" s="52"/>
      <c r="E27" s="5"/>
      <c r="F27" s="6"/>
      <c r="G27" s="3"/>
      <c r="H27" s="6">
        <f>F27*G27</f>
        <v>0</v>
      </c>
      <c r="I27" s="2"/>
    </row>
    <row r="28" spans="1:9">
      <c r="A28" s="86"/>
      <c r="B28" s="87"/>
      <c r="C28" s="51"/>
      <c r="D28" s="52"/>
      <c r="E28" s="5"/>
      <c r="F28" s="6"/>
      <c r="G28" s="3"/>
      <c r="H28" s="6">
        <f>F28*G28</f>
        <v>0</v>
      </c>
      <c r="I28" s="2"/>
    </row>
    <row r="29" spans="1:9">
      <c r="A29" s="86"/>
      <c r="B29" s="87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86"/>
      <c r="B30" s="87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51"/>
      <c r="D32" s="52"/>
      <c r="E32" s="5" t="s">
        <v>74</v>
      </c>
      <c r="F32" s="6">
        <v>1790000</v>
      </c>
      <c r="G32" s="3">
        <v>-1</v>
      </c>
      <c r="H32" s="6">
        <f t="shared" si="1"/>
        <v>-1790000</v>
      </c>
      <c r="I32" s="2"/>
    </row>
    <row r="33" spans="1:9" ht="13.5" customHeight="1">
      <c r="A33" s="90" t="s">
        <v>29</v>
      </c>
      <c r="B33" s="91"/>
      <c r="C33" s="75" t="str">
        <f>IF(F37="현금(이체X)",Sheet2!C1,IF(F37="카드",Sheet2!C1,IF(F37="이체 및 현금영수증",Sheet2!C1,IF(F37="카드+현금",Sheet2!C2,IF(F37="이체 및 세금계산서",Sheet2!C1)))))</f>
        <v>선택사항</v>
      </c>
      <c r="D33" s="76"/>
      <c r="E33" s="55">
        <f>SUM(H24:H32)</f>
        <v>-1948000</v>
      </c>
      <c r="F33" s="56"/>
      <c r="G33" s="56"/>
      <c r="H33" s="110" t="s">
        <v>18</v>
      </c>
      <c r="I33" s="2"/>
    </row>
    <row r="34" spans="1:9" ht="14.25" customHeight="1">
      <c r="A34" s="92"/>
      <c r="B34" s="93"/>
      <c r="C34" s="77"/>
      <c r="D34" s="78"/>
      <c r="E34" s="57"/>
      <c r="F34" s="58"/>
      <c r="G34" s="58"/>
      <c r="H34" s="111"/>
      <c r="I34" s="2"/>
    </row>
    <row r="35" spans="1:9" ht="16.5" customHeight="1">
      <c r="A35" s="82" t="s">
        <v>32</v>
      </c>
      <c r="B35" s="83"/>
      <c r="C35" s="73"/>
      <c r="D35" s="74"/>
      <c r="E35" s="8" t="s">
        <v>4</v>
      </c>
      <c r="F35" s="117">
        <f>SUM(E21,E33)</f>
        <v>354000</v>
      </c>
      <c r="G35" s="117"/>
      <c r="H35" s="9" t="s">
        <v>18</v>
      </c>
      <c r="I35" s="2"/>
    </row>
    <row r="36" spans="1:9" ht="16.5" customHeight="1">
      <c r="A36" s="82" t="s">
        <v>31</v>
      </c>
      <c r="B36" s="83"/>
      <c r="C36" s="71"/>
      <c r="D36" s="72"/>
      <c r="E36" s="8" t="s">
        <v>19</v>
      </c>
      <c r="F36" s="115">
        <f>F35*1.1-F35</f>
        <v>35400.000000000058</v>
      </c>
      <c r="G36" s="116"/>
      <c r="H36" s="10"/>
      <c r="I36" s="2"/>
    </row>
    <row r="37" spans="1:9" ht="17.25" customHeight="1">
      <c r="A37" s="82" t="s">
        <v>27</v>
      </c>
      <c r="B37" s="83"/>
      <c r="C37" s="95"/>
      <c r="D37" s="96"/>
      <c r="E37" s="8" t="s">
        <v>26</v>
      </c>
      <c r="F37" s="69" t="s">
        <v>59</v>
      </c>
      <c r="G37" s="70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0" t="s">
        <v>28</v>
      </c>
      <c r="B38" s="91"/>
      <c r="C38" s="97">
        <f>SUM(C35:C36)-C37</f>
        <v>0</v>
      </c>
      <c r="D38" s="98"/>
      <c r="E38" s="23"/>
      <c r="F38" s="119"/>
      <c r="G38" s="120"/>
      <c r="H38" s="121"/>
      <c r="I38" s="2"/>
    </row>
    <row r="39" spans="1:9" ht="20.25" customHeight="1">
      <c r="A39" s="92"/>
      <c r="B39" s="93"/>
      <c r="C39" s="99"/>
      <c r="D39" s="100"/>
      <c r="E39" s="28" t="s">
        <v>20</v>
      </c>
      <c r="F39" s="118">
        <f>IF(F37="현금(이체X)",F35,IF(F37="웹결제",ROUND(Sheet2!B5,-4),IF(F37="이체 및 현금영수증",F35+F35*10%,IF(F37="이체 및 세금계산서",F35+F35*10%,IF(F37="이체 및 세금계산서",F35+F35*10%,)))))-F38</f>
        <v>389400</v>
      </c>
      <c r="G39" s="118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4" t="s">
        <v>56</v>
      </c>
      <c r="F41" s="94"/>
      <c r="G41" s="94"/>
      <c r="H41" s="94"/>
      <c r="I41" s="2"/>
    </row>
    <row r="42" spans="1:9">
      <c r="C42" s="2"/>
      <c r="D42" s="2"/>
      <c r="E42" s="94"/>
      <c r="F42" s="94"/>
      <c r="G42" s="94"/>
      <c r="H42" s="94"/>
      <c r="I42" s="2"/>
    </row>
    <row r="43" spans="1:9">
      <c r="C43" s="2"/>
      <c r="D43" s="2"/>
      <c r="E43" s="94"/>
      <c r="F43" s="94"/>
      <c r="G43" s="94"/>
      <c r="H43" s="94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3:D13"/>
    <mergeCell ref="C14:D14"/>
    <mergeCell ref="C17:D17"/>
    <mergeCell ref="C12:D12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354000</v>
      </c>
    </row>
    <row r="5" spans="1:6">
      <c r="A5" t="s">
        <v>38</v>
      </c>
      <c r="B5">
        <f>B4*1.12</f>
        <v>396480.00000000006</v>
      </c>
    </row>
    <row r="6" spans="1:6">
      <c r="A6" t="s">
        <v>58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2022-07-20T10:02:40Z</cp:lastPrinted>
  <dcterms:created xsi:type="dcterms:W3CDTF">2019-03-28T03:58:09Z</dcterms:created>
  <dcterms:modified xsi:type="dcterms:W3CDTF">2022-07-20T10:02:52Z</dcterms:modified>
</cp:coreProperties>
</file>