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1D20262-F1F8-4DDE-B3D8-D63E173FC7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<sst xmlns="http://schemas.openxmlformats.org/spreadsheetml/2006/main" count="110" uniqueCount="90">
  <si>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</si>
  <si>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</si>
  <si>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</si>
  <si>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</si>
  <si>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</si>
  <si>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</si>
  <si>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</si>
  <si>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</si>
  <si>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</si>
  <si>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</si>
  <si>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</si>
  <si>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</si>
  <si>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</si>
  <si>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</si>
  <si>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</si>
  <si>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</si>
  <si>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</si>
  <si>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</si>
  <si>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</si>
  <si>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</si>
  <si>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</si>
  <si>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</si>
  <si>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</si>
  <si>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</si>
  <si>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</si>
  <si>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</si>
  <si>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</si>
  <si>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</si>
  <si>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</si>
  <si>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</si>
  <si>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</si>
  <si>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</si>
  <si>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</si>
  <si>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</si>
  <si>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</si>
  <si>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</si>
  <si>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</si>
  <si>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</si>
  <si>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</si>
  <si>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</si>
  <si>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</si>
  <si>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</si>
  <si>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</si>
  <si>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</si>
  <si>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</si>
  <si>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</si>
  <si>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</si>
  <si>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</si>
  <si>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</si>
  <si>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</si>
  <si>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</si>
  <si>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</si>
  <si>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</si>
  <si>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</si>
  <si>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</si>
  <si>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</si>
  <si>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</si>
  <si>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</si>
  <si>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</si>
  <si>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</si>
  <si>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</si>
  <si>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</si>
  <si>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</si>
  <si>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</si>
  <si>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</si>
  <si>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</si>
  <si>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</si>
  <si>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</si>
  <si>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</si>
  <si>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</si>
  <si>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</si>
  <si>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</si>
  <si>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</si>
  <si>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</si>
  <si>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</si>
  <si>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</si>
  <si>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</si>
  <si>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</t>
    <phoneticPr fontId="1" type="noConversion"/>
  </si>
  <si>
    <t>인텔 코어i5-12세대 12400F (엘더레이크) (정품)</t>
    <phoneticPr fontId="1" type="noConversion"/>
  </si>
  <si>
    <t>MSI PRO H610M-B DDR4</t>
    <phoneticPr fontId="1" type="noConversion"/>
  </si>
  <si>
    <t>삼성전자 DDR4-3200 (16GB)</t>
    <phoneticPr fontId="1" type="noConversion"/>
  </si>
  <si>
    <t>삼성전자 PM9A1 M.2 NVMe 병행수입 (512GB)</t>
    <phoneticPr fontId="1" type="noConversion"/>
  </si>
  <si>
    <t>인텔정품쿨러</t>
    <phoneticPr fontId="1" type="noConversion"/>
  </si>
  <si>
    <t>기존 GTX1050</t>
    <phoneticPr fontId="1" type="noConversion"/>
  </si>
  <si>
    <t>매입</t>
    <phoneticPr fontId="1" type="noConversion"/>
  </si>
  <si>
    <t xml:space="preserve"> CPU I5 7500</t>
    <phoneticPr fontId="1" type="noConversion"/>
  </si>
  <si>
    <t>메인보드</t>
    <phoneticPr fontId="1" type="noConversion"/>
  </si>
  <si>
    <t>램 8G</t>
    <phoneticPr fontId="1" type="noConversion"/>
  </si>
  <si>
    <t>이재민</t>
    <phoneticPr fontId="1" type="noConversion"/>
  </si>
  <si>
    <t>010-3121-6696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</si>
</sst>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view="pageLayout" zoomScaleNormal="100" zoomScaleSheetLayoutView="10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88</v>
      </c>
      <c r="C1" s="38" t="s">
        <v>76</v>
      </c>
      <c r="D1" s="39"/>
      <c r="E1" s="115"/>
      <c r="F1" s="116"/>
      <c r="G1" s="116"/>
      <c r="H1" s="117"/>
    </row>
    <row r="2" spans="1:9" ht="22.5" customHeight="1">
      <c r="A2" s="15" t="s">
        <v>39</v>
      </c>
      <c r="B2" s="29" t="s">
        <v>89</v>
      </c>
      <c r="C2" s="40"/>
      <c r="D2" s="41"/>
      <c r="E2" s="118"/>
      <c r="F2" s="36"/>
      <c r="G2" s="36"/>
      <c r="H2" s="119"/>
    </row>
    <row r="3" spans="1:9" ht="22.5" customHeight="1">
      <c r="A3" s="15" t="s">
        <v>40</v>
      </c>
      <c r="B3" s="16">
        <f ca="1">TODAY()</f>
        <v>44951</v>
      </c>
      <c r="C3" s="15" t="s">
        <v>41</v>
      </c>
      <c r="D3" s="18"/>
      <c r="E3" s="118"/>
      <c r="F3" s="36"/>
      <c r="G3" s="36"/>
      <c r="H3" s="119"/>
    </row>
    <row r="4" spans="1:9" ht="22.5" customHeight="1">
      <c r="A4" s="14" t="s">
        <v>38</v>
      </c>
      <c r="B4" s="44"/>
      <c r="C4" s="44"/>
      <c r="D4" s="45"/>
      <c r="E4" s="120"/>
      <c r="F4" s="121"/>
      <c r="G4" s="121"/>
      <c r="H4" s="122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8" t="s">
        <v>52</v>
      </c>
      <c r="B6" s="69"/>
      <c r="C6" s="55" t="s">
        <v>78</v>
      </c>
      <c r="D6" s="56"/>
      <c r="E6" s="3" t="s">
        <v>6</v>
      </c>
      <c r="F6" s="6">
        <v>227000</v>
      </c>
      <c r="G6" s="3">
        <v>1</v>
      </c>
      <c r="H6" s="6">
        <f>F6*G6</f>
        <v>227000</v>
      </c>
      <c r="I6" s="2"/>
    </row>
    <row r="7" spans="1:9" ht="24" customHeight="1">
      <c r="A7" s="70"/>
      <c r="B7" s="71"/>
      <c r="C7" s="55" t="s">
        <v>82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70"/>
      <c r="B8" s="71"/>
      <c r="C8" s="126" t="s">
        <v>79</v>
      </c>
      <c r="D8" s="127"/>
      <c r="E8" s="3" t="s">
        <v>7</v>
      </c>
      <c r="F8" s="6">
        <v>113000</v>
      </c>
      <c r="G8" s="3">
        <v>1</v>
      </c>
      <c r="H8" s="6">
        <f t="shared" si="0"/>
        <v>113000</v>
      </c>
      <c r="I8" s="2"/>
    </row>
    <row r="9" spans="1:9" ht="37.5" customHeight="1">
      <c r="A9" s="70"/>
      <c r="B9" s="71"/>
      <c r="C9" s="55" t="s">
        <v>80</v>
      </c>
      <c r="D9" s="56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70"/>
      <c r="B10" s="71"/>
      <c r="C10" s="55" t="s">
        <v>83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70"/>
      <c r="B11" s="71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70"/>
      <c r="B12" s="71"/>
      <c r="C12" s="59" t="s">
        <v>81</v>
      </c>
      <c r="D12" s="60"/>
      <c r="E12" s="3" t="s">
        <v>10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70"/>
      <c r="B13" s="71"/>
      <c r="C13" s="49" t="s">
        <v>60</v>
      </c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70"/>
      <c r="B14" s="71"/>
      <c r="C14" s="49"/>
      <c r="D14" s="50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70"/>
      <c r="B15" s="71"/>
      <c r="C15" s="49"/>
      <c r="D15" s="50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70"/>
      <c r="B16" s="71"/>
      <c r="C16" s="51" t="s">
        <v>60</v>
      </c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59</v>
      </c>
      <c r="D17" s="6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70"/>
      <c r="B18" s="71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70"/>
      <c r="B19" s="71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2" t="s">
        <v>53</v>
      </c>
      <c r="B20" s="73"/>
      <c r="C20" s="46" t="s">
        <v>16</v>
      </c>
      <c r="D20" s="46"/>
      <c r="E20" s="63">
        <f>SUM(H6:H19)</f>
        <v>560000</v>
      </c>
      <c r="F20" s="63"/>
      <c r="G20" s="24">
        <v>1</v>
      </c>
      <c r="H20" s="125" t="s">
        <v>18</v>
      </c>
      <c r="I20" s="2"/>
    </row>
    <row r="21" spans="1:9" ht="12.75" customHeight="1">
      <c r="A21" s="74"/>
      <c r="B21" s="75"/>
      <c r="C21" s="46"/>
      <c r="D21" s="46"/>
      <c r="E21" s="63">
        <f>E20*G20</f>
        <v>560000</v>
      </c>
      <c r="F21" s="63"/>
      <c r="G21" s="63"/>
      <c r="H21" s="125"/>
      <c r="I21" s="2"/>
    </row>
    <row r="22" spans="1:9" ht="12.75" customHeight="1">
      <c r="A22" s="74"/>
      <c r="B22" s="75"/>
      <c r="C22" s="46"/>
      <c r="D22" s="46"/>
      <c r="E22" s="63"/>
      <c r="F22" s="63"/>
      <c r="G22" s="63"/>
      <c r="H22" s="125"/>
      <c r="I22" s="2"/>
    </row>
    <row r="23" spans="1:9" ht="17.25" customHeight="1">
      <c r="A23" s="74"/>
      <c r="B23" s="75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6"/>
      <c r="B24" s="77"/>
      <c r="C24" s="49" t="s">
        <v>85</v>
      </c>
      <c r="D24" s="50"/>
      <c r="E24" s="5" t="s">
        <v>84</v>
      </c>
      <c r="F24" s="6">
        <v>45000</v>
      </c>
      <c r="G24" s="3">
        <v>-1</v>
      </c>
      <c r="H24" s="6">
        <f>F24*G24</f>
        <v>-45000</v>
      </c>
      <c r="I24" s="2"/>
    </row>
    <row r="25" spans="1:9" ht="25.15" customHeight="1">
      <c r="A25" s="98" t="s">
        <v>77</v>
      </c>
      <c r="B25" s="99"/>
      <c r="C25" s="91" t="s">
        <v>86</v>
      </c>
      <c r="D25" s="50"/>
      <c r="E25" s="5" t="s">
        <v>84</v>
      </c>
      <c r="F25" s="6">
        <v>15000</v>
      </c>
      <c r="G25" s="3">
        <v>-1</v>
      </c>
      <c r="H25" s="6">
        <f>F25*G25</f>
        <v>-15000</v>
      </c>
      <c r="I25" s="2"/>
    </row>
    <row r="26" spans="1:9">
      <c r="A26" s="100"/>
      <c r="B26" s="101"/>
      <c r="C26" s="92" t="s">
        <v>87</v>
      </c>
      <c r="D26" s="93"/>
      <c r="E26" s="5" t="s">
        <v>84</v>
      </c>
      <c r="F26" s="6">
        <v>15000</v>
      </c>
      <c r="G26" s="3">
        <v>-1</v>
      </c>
      <c r="H26" s="6">
        <f t="shared" ref="H26:H32" si="1">F26*G26</f>
        <v>-15000</v>
      </c>
      <c r="I26" s="2"/>
    </row>
    <row r="27" spans="1:9">
      <c r="A27" s="100"/>
      <c r="B27" s="101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100"/>
      <c r="B28" s="101"/>
      <c r="C28" s="78"/>
      <c r="D28" s="62"/>
      <c r="E28" s="5"/>
      <c r="F28" s="6"/>
      <c r="G28" s="3"/>
      <c r="H28" s="6">
        <f>F28*G28</f>
        <v>0</v>
      </c>
      <c r="I28" s="2"/>
    </row>
    <row r="29" spans="1:9">
      <c r="A29" s="100"/>
      <c r="B29" s="101"/>
      <c r="C29" s="61"/>
      <c r="D29" s="62"/>
      <c r="E29" s="5"/>
      <c r="F29" s="6"/>
      <c r="G29" s="3"/>
      <c r="H29" s="6">
        <f>F29*G29</f>
        <v>0</v>
      </c>
      <c r="I29" s="2"/>
    </row>
    <row r="30" spans="1:9">
      <c r="A30" s="100"/>
      <c r="B30" s="101"/>
      <c r="C30" s="61"/>
      <c r="D30" s="6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100"/>
      <c r="B31" s="101"/>
      <c r="C31" s="61"/>
      <c r="D31" s="62"/>
      <c r="E31" s="5"/>
      <c r="F31" s="6"/>
      <c r="G31" s="3"/>
      <c r="H31" s="6">
        <f t="shared" si="1"/>
        <v>0</v>
      </c>
      <c r="I31" s="2"/>
    </row>
    <row r="32" spans="1:9">
      <c r="A32" s="102"/>
      <c r="B32" s="103"/>
      <c r="C32" s="61"/>
      <c r="D32" s="62"/>
      <c r="E32" s="5"/>
      <c r="F32" s="6"/>
      <c r="G32" s="3"/>
      <c r="H32" s="6">
        <f t="shared" si="1"/>
        <v>0</v>
      </c>
      <c r="I32" s="2"/>
    </row>
    <row r="33" spans="1:9" ht="13.5" customHeight="1">
      <c r="A33" s="104" t="s">
        <v>29</v>
      </c>
      <c r="B33" s="105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64">
        <f>SUM(H24:H32)</f>
        <v>-75000</v>
      </c>
      <c r="F33" s="65"/>
      <c r="G33" s="65"/>
      <c r="H33" s="123" t="s">
        <v>18</v>
      </c>
      <c r="I33" s="2"/>
    </row>
    <row r="34" spans="1:9" ht="14.25" customHeight="1">
      <c r="A34" s="106"/>
      <c r="B34" s="107"/>
      <c r="C34" s="87"/>
      <c r="D34" s="88"/>
      <c r="E34" s="66"/>
      <c r="F34" s="67"/>
      <c r="G34" s="67"/>
      <c r="H34" s="124"/>
      <c r="I34" s="2"/>
    </row>
    <row r="35" spans="1:9" ht="16.5" customHeight="1">
      <c r="A35" s="96" t="s">
        <v>32</v>
      </c>
      <c r="B35" s="97"/>
      <c r="C35" s="83" t="b">
        <f>IF(F37="카드+현금",Sheet3!C11,IF(F37="현금+카드",Sheet3!C4))</f>
        <v>0</v>
      </c>
      <c r="D35" s="84"/>
      <c r="E35" s="8" t="s">
        <v>4</v>
      </c>
      <c r="F35" s="130">
        <f>SUM(E21,E33)</f>
        <v>485000</v>
      </c>
      <c r="G35" s="130"/>
      <c r="H35" s="9" t="s">
        <v>18</v>
      </c>
      <c r="I35" s="2"/>
    </row>
    <row r="36" spans="1:9" ht="16.5" customHeight="1">
      <c r="A36" s="96" t="s">
        <v>31</v>
      </c>
      <c r="B36" s="97"/>
      <c r="C36" s="81" t="b">
        <f>IF(F37="카드+현금",Sheet3!C9,IF(F37="현금+카드",Sheet3!C6))</f>
        <v>0</v>
      </c>
      <c r="D36" s="82"/>
      <c r="E36" s="8" t="s">
        <v>19</v>
      </c>
      <c r="F36" s="128">
        <f>F35*1.1-F35</f>
        <v>48500</v>
      </c>
      <c r="G36" s="129"/>
      <c r="H36" s="10"/>
      <c r="I36" s="2"/>
    </row>
    <row r="37" spans="1:9" ht="17.25" customHeight="1">
      <c r="A37" s="96" t="s">
        <v>27</v>
      </c>
      <c r="B37" s="97"/>
      <c r="C37" s="109"/>
      <c r="D37" s="110"/>
      <c r="E37" s="8" t="s">
        <v>26</v>
      </c>
      <c r="F37" s="79" t="s">
        <v>75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104" t="s">
        <v>28</v>
      </c>
      <c r="B38" s="105"/>
      <c r="C38" s="111">
        <f>SUM(C35:C36)-C37</f>
        <v>0</v>
      </c>
      <c r="D38" s="112"/>
      <c r="E38" s="21" t="s">
        <v>27</v>
      </c>
      <c r="F38" s="132"/>
      <c r="G38" s="133"/>
      <c r="H38" s="134"/>
      <c r="I38" s="2"/>
    </row>
    <row r="39" spans="1:9" ht="20.25" customHeight="1">
      <c r="A39" s="106"/>
      <c r="B39" s="107"/>
      <c r="C39" s="113"/>
      <c r="D39" s="114"/>
      <c r="E39" s="25" t="s">
        <v>20</v>
      </c>
      <c r="F39" s="131">
        <f>IF(F37="현금(이체X)",F35,IF(F37="웹결제",ROUND(Sheet2!B7,-4),IF(F37="이체 및 현금영수증",F35+F35*10%,IF(F37="이체 및 세금계산서",F35+F35*10%,IF(F37="이체 및 세금계산서",F35+F35*10%,)))))-F38</f>
        <v>533500</v>
      </c>
      <c r="G39" s="131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8" t="s">
        <v>55</v>
      </c>
      <c r="F41" s="108"/>
      <c r="G41" s="108"/>
      <c r="H41" s="108"/>
      <c r="I41" s="2"/>
    </row>
    <row r="42" spans="1:9">
      <c r="A42" s="36"/>
      <c r="B42" s="36"/>
      <c r="C42" s="2"/>
      <c r="D42" s="2"/>
      <c r="E42" s="108"/>
      <c r="F42" s="108"/>
      <c r="G42" s="108"/>
      <c r="H42" s="108"/>
      <c r="I42" s="2"/>
    </row>
    <row r="43" spans="1:9"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485000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-16500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484999.99999999994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485000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485000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2023-01-25T03:05:00Z</cp:lastPrinted>
  <dcterms:created xsi:type="dcterms:W3CDTF">2019-03-28T03:58:09Z</dcterms:created>
  <dcterms:modified xsi:type="dcterms:W3CDTF">2023-01-25T03:05:11Z</dcterms:modified>
</cp:coreProperties>
</file>