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467DA527-D5F3-4C64-BA8C-673CD410ED1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<sst xmlns="http://schemas.openxmlformats.org/spreadsheetml/2006/main" count="81" uniqueCount="71">
  <si>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</si>
  <si>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</si>
  <si>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</si>
  <si>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</si>
  <si>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</si>
  <si>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</si>
  <si>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</si>
  <si>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</si>
  <si>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</si>
  <si>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</si>
  <si>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</si>
  <si>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</si>
  <si>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</si>
  <si>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</si>
  <si>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</si>
  <si>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</si>
  <si>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</si>
  <si>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</si>
  <si>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</si>
  <si>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</si>
  <si>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</si>
  <si>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</si>
  <si>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</si>
  <si>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</si>
  <si>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</si>
  <si>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</si>
  <si>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</si>
  <si>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</si>
  <si>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</si>
  <si>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</si>
  <si>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</si>
  <si>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</si>
  <si>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</si>
  <si>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</si>
  <si>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</si>
  <si>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</si>
  <si>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</si>
  <si>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</si>
  <si>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</si>
  <si>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</si>
  <si>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</si>
  <si>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</si>
  <si>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</si>
  <si>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</si>
  <si>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</si>
  <si>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</si>
  <si>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</si>
  <si>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</si>
  <si>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</si>
  <si>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</si>
  <si>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</si>
  <si>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</si>
  <si>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</si>
  <si>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</si>
  <si>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</si>
  <si>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인텔 i3-9세대 9100F (커피레이크-R) (정품)</t>
    <phoneticPr fontId="1" type="noConversion"/>
  </si>
  <si>
    <t xml:space="preserve">H310M-K R2.0 인텍 </t>
    <phoneticPr fontId="1" type="noConversion"/>
  </si>
  <si>
    <t>삼성전자 DDR4 8G PC4-21300 (정품)</t>
    <phoneticPr fontId="1" type="noConversion"/>
  </si>
  <si>
    <t>MSI GTX 1060 3G 중고</t>
    <phoneticPr fontId="1" type="noConversion"/>
  </si>
  <si>
    <t>Western Digital WD Green SSD (240GB)</t>
    <phoneticPr fontId="1" type="noConversion"/>
  </si>
  <si>
    <t>Western Digital WD 1TB</t>
    <phoneticPr fontId="1" type="noConversion"/>
  </si>
  <si>
    <t>COOLMAX 가성비 NO.2</t>
    <phoneticPr fontId="1" type="noConversion"/>
  </si>
  <si>
    <t>마이크로닉스 Classic II 500W</t>
    <phoneticPr fontId="1" type="noConversion"/>
  </si>
  <si>
    <t>Microsoft Windows 10 Home (DSP 64bit 한글)</t>
    <phoneticPr fontId="1" type="noConversion"/>
  </si>
  <si>
    <t>비트엠 B2700 HDR</t>
    <phoneticPr fontId="1" type="noConversion"/>
  </si>
  <si>
    <t>견적일자: 2020년  02 월   1  일</t>
    <phoneticPr fontId="1" type="noConversion"/>
  </si>
  <si>
    <t>납품일자: 2020년  02 월  2  일</t>
    <phoneticPr fontId="1" type="noConversion"/>
  </si>
  <si>
    <t>고객성명(회사명): 이유정</t>
    <phoneticPr fontId="1" type="noConversion"/>
  </si>
  <si>
    <t>전화번호: 010-4761-2429</t>
    <phoneticPr fontId="1" type="noConversion"/>
  </si>
  <si>
    <t>랜선</t>
    <phoneticPr fontId="1" type="noConversion"/>
  </si>
  <si>
    <t>랜선 2M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</si>
</sst>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3" zoomScaleNormal="100" workbookViewId="0">
      <selection activeCell="F21" sqref="F21:F2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38" t="s">
        <v>27</v>
      </c>
      <c r="C1" s="45"/>
      <c r="D1" s="46"/>
      <c r="E1" s="46"/>
      <c r="F1" s="47"/>
    </row>
    <row r="2" spans="1:7" ht="22.5" customHeight="1">
      <c r="A2" s="12" t="s">
        <v>68</v>
      </c>
      <c r="B2" s="39"/>
      <c r="C2" s="48"/>
      <c r="D2" s="49"/>
      <c r="E2" s="49"/>
      <c r="F2" s="50"/>
    </row>
    <row r="3" spans="1:7" ht="22.5" customHeight="1">
      <c r="A3" s="12" t="s">
        <v>65</v>
      </c>
      <c r="B3" s="12" t="s">
        <v>66</v>
      </c>
      <c r="C3" s="48"/>
      <c r="D3" s="49"/>
      <c r="E3" s="49"/>
      <c r="F3" s="50"/>
    </row>
    <row r="4" spans="1:7" ht="22.5" customHeight="1">
      <c r="A4" s="67" t="s">
        <v>25</v>
      </c>
      <c r="B4" s="68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36</v>
      </c>
      <c r="B6" s="13" t="s">
        <v>55</v>
      </c>
      <c r="C6" s="3" t="s">
        <v>6</v>
      </c>
      <c r="D6" s="8">
        <v>105000</v>
      </c>
      <c r="E6" s="3">
        <v>1</v>
      </c>
      <c r="F6" s="8">
        <f>D6*E6</f>
        <v>105000</v>
      </c>
      <c r="G6" s="2"/>
    </row>
    <row r="7" spans="1:7" ht="24" customHeight="1">
      <c r="A7" s="43"/>
      <c r="B7" s="13" t="s">
        <v>56</v>
      </c>
      <c r="C7" s="3" t="s">
        <v>7</v>
      </c>
      <c r="D7" s="8">
        <v>80000</v>
      </c>
      <c r="E7" s="3">
        <v>1</v>
      </c>
      <c r="F7" s="8">
        <f t="shared" ref="F7:F20" si="0">D7*E7</f>
        <v>80000</v>
      </c>
      <c r="G7" s="2"/>
    </row>
    <row r="8" spans="1:7">
      <c r="A8" s="43"/>
      <c r="B8" s="13" t="s">
        <v>57</v>
      </c>
      <c r="C8" s="3" t="s">
        <v>8</v>
      </c>
      <c r="D8" s="8">
        <v>45000</v>
      </c>
      <c r="E8" s="3">
        <v>1</v>
      </c>
      <c r="F8" s="8">
        <f t="shared" si="0"/>
        <v>45000</v>
      </c>
      <c r="G8" s="2"/>
    </row>
    <row r="9" spans="1:7">
      <c r="A9" s="43"/>
      <c r="B9" s="13" t="s">
        <v>58</v>
      </c>
      <c r="C9" s="3" t="s">
        <v>9</v>
      </c>
      <c r="D9" s="8">
        <v>150000</v>
      </c>
      <c r="E9" s="3">
        <v>1</v>
      </c>
      <c r="F9" s="8">
        <f t="shared" si="0"/>
        <v>150000</v>
      </c>
      <c r="G9" s="2"/>
    </row>
    <row r="10" spans="1:7" ht="24" customHeight="1">
      <c r="A10" s="43"/>
      <c r="B10" s="13" t="s">
        <v>59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3"/>
      <c r="B11" s="13" t="s">
        <v>60</v>
      </c>
      <c r="C11" s="3" t="s">
        <v>11</v>
      </c>
      <c r="D11" s="8">
        <v>50000</v>
      </c>
      <c r="E11" s="3">
        <v>1</v>
      </c>
      <c r="F11" s="8">
        <f t="shared" si="0"/>
        <v>50000</v>
      </c>
      <c r="G11" s="2"/>
    </row>
    <row r="12" spans="1:7" ht="24" customHeight="1">
      <c r="A12" s="43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3"/>
      <c r="B13" s="11" t="s">
        <v>61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3"/>
      <c r="B14" s="11" t="s">
        <v>62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3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3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3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3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3"/>
      <c r="B19" s="72" t="s">
        <v>63</v>
      </c>
      <c r="C19" s="4" t="s">
        <v>37</v>
      </c>
      <c r="D19" s="9">
        <v>150000</v>
      </c>
      <c r="E19" s="4">
        <v>1</v>
      </c>
      <c r="F19" s="8">
        <f t="shared" si="0"/>
        <v>150000</v>
      </c>
      <c r="G19" s="2"/>
    </row>
    <row r="20" spans="1:7" ht="17.25" thickBot="1">
      <c r="A20" s="43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3"/>
      <c r="B21" s="69" t="s">
        <v>18</v>
      </c>
      <c r="C21" s="32">
        <f>SUM(F6:F20)</f>
        <v>740000</v>
      </c>
      <c r="D21" s="32"/>
      <c r="E21" s="73">
        <v>1</v>
      </c>
      <c r="F21" s="56" t="s">
        <v>20</v>
      </c>
      <c r="G21" s="2"/>
    </row>
    <row r="22" spans="1:7" ht="12.75" customHeight="1" thickBot="1">
      <c r="A22" s="43"/>
      <c r="B22" s="70"/>
      <c r="C22" s="32">
        <f>C21*E21</f>
        <v>740000</v>
      </c>
      <c r="D22" s="32"/>
      <c r="E22" s="32"/>
      <c r="F22" s="57"/>
      <c r="G22" s="2"/>
    </row>
    <row r="23" spans="1:7" ht="12.75" customHeight="1" thickBot="1">
      <c r="A23" s="43"/>
      <c r="B23" s="71"/>
      <c r="C23" s="32"/>
      <c r="D23" s="32"/>
      <c r="E23" s="32"/>
      <c r="F23" s="58"/>
      <c r="G23" s="2"/>
    </row>
    <row r="24" spans="1:7" ht="17.25" customHeight="1">
      <c r="A24" s="43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4"/>
      <c r="B25" s="11" t="s">
        <v>64</v>
      </c>
      <c r="C25" s="7" t="s">
        <v>21</v>
      </c>
      <c r="D25" s="8">
        <v>160000</v>
      </c>
      <c r="E25" s="3">
        <v>1</v>
      </c>
      <c r="F25" s="8">
        <f>D25*E25</f>
        <v>160000</v>
      </c>
      <c r="G25" s="2"/>
    </row>
    <row r="26" spans="1:7">
      <c r="A26" s="59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0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0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0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0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0"/>
      <c r="B31" s="10" t="s">
        <v>70</v>
      </c>
      <c r="C31" s="7" t="s">
        <v>69</v>
      </c>
      <c r="D31" s="8">
        <v>0</v>
      </c>
      <c r="E31" s="3">
        <v>1</v>
      </c>
      <c r="F31" s="8">
        <f t="shared" si="1"/>
        <v>0</v>
      </c>
      <c r="G31" s="2"/>
    </row>
    <row r="32" spans="1:7" ht="16.5" hidden="1" customHeight="1">
      <c r="A32" s="60"/>
      <c r="B32" s="10"/>
      <c r="C32" s="7"/>
      <c r="D32" s="8"/>
      <c r="E32" s="3"/>
      <c r="F32" s="8">
        <f t="shared" si="1"/>
        <v>0</v>
      </c>
      <c r="G32" s="2"/>
    </row>
    <row r="33" spans="1:7">
      <c r="A33" s="61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3" t="s">
        <v>45</v>
      </c>
      <c r="B34" s="40" t="str">
        <f>IF(D38="현금(이체X)",Sheet2!C1,IF(D38="카드",Sheet2!C1,IF(D38="이체 및 현금영수증",Sheet2!C1,IF(D38="카드+현금",Sheet2!C2,IF(D38="이체 및 세금계산서",Sheet2!C1)))))</f>
        <v>선택사항</v>
      </c>
      <c r="C34" s="31">
        <f>SUM(F25:F33)</f>
        <v>160000</v>
      </c>
      <c r="D34" s="31"/>
      <c r="E34" s="33"/>
      <c r="F34" s="54" t="s">
        <v>20</v>
      </c>
      <c r="G34" s="2"/>
    </row>
    <row r="35" spans="1:7" ht="14.25" customHeight="1">
      <c r="A35" s="64"/>
      <c r="B35" s="41"/>
      <c r="C35" s="34"/>
      <c r="D35" s="34"/>
      <c r="E35" s="35"/>
      <c r="F35" s="55"/>
      <c r="G35" s="2"/>
    </row>
    <row r="36" spans="1:7" ht="16.5" customHeight="1">
      <c r="A36" s="18" t="s">
        <v>48</v>
      </c>
      <c r="B36" s="25"/>
      <c r="C36" s="16" t="s">
        <v>4</v>
      </c>
      <c r="D36" s="30">
        <f>SUM(C22,C34)</f>
        <v>900000</v>
      </c>
      <c r="E36" s="30"/>
      <c r="F36" s="17" t="s">
        <v>20</v>
      </c>
      <c r="G36" s="2"/>
    </row>
    <row r="37" spans="1:7" ht="16.5" customHeight="1">
      <c r="A37" s="18" t="s">
        <v>49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28">
        <f>D36*1.1-D36</f>
        <v>90000.000000000116</v>
      </c>
      <c r="E37" s="29"/>
      <c r="F37" s="19"/>
      <c r="G37" s="2"/>
    </row>
    <row r="38" spans="1:7" ht="17.25" customHeight="1">
      <c r="A38" s="18" t="s">
        <v>43</v>
      </c>
      <c r="B38" s="23"/>
      <c r="C38" s="16" t="s">
        <v>41</v>
      </c>
      <c r="D38" s="36" t="s">
        <v>53</v>
      </c>
      <c r="E38" s="37"/>
      <c r="F38" s="20"/>
      <c r="G38" s="2"/>
    </row>
    <row r="39" spans="1:7" ht="17.25" customHeight="1">
      <c r="A39" s="62" t="s">
        <v>44</v>
      </c>
      <c r="B39" s="65">
        <f>SUM(B36:B37)-B38</f>
        <v>0</v>
      </c>
      <c r="C39" s="16" t="s">
        <v>43</v>
      </c>
      <c r="D39" s="30"/>
      <c r="E39" s="30"/>
      <c r="F39" s="30"/>
      <c r="G39" s="2"/>
    </row>
    <row r="40" spans="1:7" ht="16.5" customHeight="1">
      <c r="A40" s="62"/>
      <c r="B40" s="66"/>
      <c r="C40" s="26" t="s">
        <v>23</v>
      </c>
      <c r="D40" s="31">
        <f>IF(D38="현금(이체X)",D36,IF(D38="카드",D36+D36*13%,IF(D38="이체 및 현금영수증",D36+D36*10%,IF(D38="이체 및 세금계산서",D36+D36*10%,IF(D38="이체 및 세금계산서",D36+D36*10%,)))))-D39</f>
        <v>900000</v>
      </c>
      <c r="E40" s="31"/>
      <c r="F40" s="27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2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1">
        <f>Sheet1!D36-(Sheet1!B36/1.1)</f>
        <v>900000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2020-02-01T10:18:51Z</dcterms:modified>
</cp:coreProperties>
</file>