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45FCC7D1-0CDB-4B22-BB19-069EEC1C032C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l="1"/>
  <c r="G9" i="3" s="1"/>
  <c r="C11" i="3" s="1"/>
  <c r="C35" i="1" s="1"/>
  <c r="B4" i="2" s="1"/>
  <c r="F39" i="1"/>
  <c r="C6" i="3"/>
  <c r="F36" i="1"/>
  <c r="C36" i="1" l="1"/>
  <c r="C38" i="1" s="1"/>
  <c r="H40" i="1" l="1"/>
</calcChain>
</file>

<file path=xl/sharedStrings.xml><?xml version="1.0" encoding="utf-8"?>
<sst xmlns="http://schemas.openxmlformats.org/spreadsheetml/2006/main" count="102" uniqueCount="88">
  <si>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</si>
  <si>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</si>
  <si>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</si>
  <si>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</si>
  <si>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</si>
  <si>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</si>
  <si>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</si>
  <si>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</si>
  <si>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</si>
  <si>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</si>
  <si>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</si>
  <si>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</si>
  <si>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</si>
  <si>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</si>
  <si>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</si>
  <si>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</si>
  <si>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</si>
  <si>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</si>
  <si>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</si>
  <si>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</si>
  <si>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</si>
  <si>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</si>
  <si>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</si>
  <si>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</si>
  <si>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</si>
  <si>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</si>
  <si>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</si>
  <si>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</si>
  <si>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</si>
  <si>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</si>
  <si>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</si>
  <si>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</si>
  <si>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</si>
  <si>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</si>
  <si>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</si>
  <si>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</si>
  <si>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</si>
  <si>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</si>
  <si>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</si>
  <si>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</si>
  <si>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</si>
  <si>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</si>
  <si>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</si>
  <si>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</si>
  <si>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</si>
  <si>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</si>
  <si>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</si>
  <si>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</si>
  <si>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</si>
  <si>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</si>
  <si>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</si>
  <si>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</si>
  <si>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</si>
  <si>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</si>
  <si>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</si>
  <si>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</si>
  <si>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</si>
  <si>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</si>
  <si>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</si>
  <si>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</si>
  <si>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</si>
  <si>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</si>
  <si>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</si>
  <si>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</si>
  <si>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</si>
  <si>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</si>
  <si>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</si>
  <si>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</si>
  <si>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</si>
  <si>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</si>
  <si>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</si>
  <si>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</si>
  <si>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</si>
  <si>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</si>
  <si>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</si>
  <si>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</si>
  <si>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</si>
  <si>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t>▣ 기본무상 1년보증 (공임6만원 추가시)
( PC구입후 네이버카페 가입시 1년간
원격지원가능)</t>
    <phoneticPr fontId="1" type="noConversion"/>
  </si>
  <si>
    <t>인텔 코어i3-12세대 12100 (엘더레이크) (정품)</t>
    <phoneticPr fontId="1" type="noConversion"/>
  </si>
  <si>
    <t>GIGABYTE H610M S2H D4 듀러블에디션 피씨디렉트</t>
    <phoneticPr fontId="1" type="noConversion"/>
  </si>
  <si>
    <t>삼성전자 DDR4-3200 (16GB)</t>
    <phoneticPr fontId="1" type="noConversion"/>
  </si>
  <si>
    <t>Western Digital WD Blue SN570 M.2 NVMe (500GB)</t>
    <phoneticPr fontId="1" type="noConversion"/>
  </si>
  <si>
    <t>마이크로닉스 SG-400D12</t>
    <phoneticPr fontId="1" type="noConversion"/>
  </si>
  <si>
    <t>인텔정품쿨러</t>
    <phoneticPr fontId="1" type="noConversion"/>
  </si>
  <si>
    <t xml:space="preserve">인텔내장그래픽 </t>
    <phoneticPr fontId="1" type="noConversion"/>
  </si>
  <si>
    <t>마이크로닉스 COOLMAX 가성비 NO.2</t>
    <phoneticPr fontId="1" type="noConversion"/>
  </si>
  <si>
    <t>이용석</t>
    <phoneticPr fontId="1" type="noConversion"/>
  </si>
  <si>
    <t>010-5825-2524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</si>
</sst>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6" fillId="4" borderId="11" xfId="0" applyFont="1" applyFill="1" applyBorder="1" applyAlignment="1">
      <alignment horizontal="left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showWhiteSpace="0" view="pageLayout" zoomScaleNormal="100" zoomScaleSheetLayoutView="100" workbookViewId="0">
      <selection activeCell="C29" sqref="C29:D29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86</v>
      </c>
      <c r="C1" s="38" t="s">
        <v>77</v>
      </c>
      <c r="D1" s="39"/>
      <c r="E1" s="109"/>
      <c r="F1" s="110"/>
      <c r="G1" s="110"/>
      <c r="H1" s="111"/>
    </row>
    <row r="2" spans="1:9" ht="22.5" customHeight="1">
      <c r="A2" s="15" t="s">
        <v>39</v>
      </c>
      <c r="B2" s="29" t="s">
        <v>87</v>
      </c>
      <c r="C2" s="40"/>
      <c r="D2" s="41"/>
      <c r="E2" s="112"/>
      <c r="F2" s="36"/>
      <c r="G2" s="36"/>
      <c r="H2" s="113"/>
    </row>
    <row r="3" spans="1:9" ht="22.5" customHeight="1">
      <c r="A3" s="15" t="s">
        <v>40</v>
      </c>
      <c r="B3" s="16">
        <f ca="1">TODAY()</f>
        <v>44995</v>
      </c>
      <c r="C3" s="15" t="s">
        <v>41</v>
      </c>
      <c r="D3" s="18">
        <v>44995</v>
      </c>
      <c r="E3" s="112"/>
      <c r="F3" s="36"/>
      <c r="G3" s="36"/>
      <c r="H3" s="113"/>
    </row>
    <row r="4" spans="1:9" ht="22.5" customHeight="1">
      <c r="A4" s="14" t="s">
        <v>38</v>
      </c>
      <c r="B4" s="44"/>
      <c r="C4" s="44"/>
      <c r="D4" s="45"/>
      <c r="E4" s="114"/>
      <c r="F4" s="115"/>
      <c r="G4" s="115"/>
      <c r="H4" s="116"/>
    </row>
    <row r="5" spans="1:9">
      <c r="A5" s="42" t="s">
        <v>0</v>
      </c>
      <c r="B5" s="43"/>
      <c r="C5" s="42" t="s">
        <v>5</v>
      </c>
      <c r="D5" s="43"/>
      <c r="E5" s="1" t="s">
        <v>1</v>
      </c>
      <c r="F5" s="1"/>
      <c r="G5" s="1"/>
      <c r="H5" s="1" t="s">
        <v>4</v>
      </c>
    </row>
    <row r="6" spans="1:9" ht="24" customHeight="1">
      <c r="A6" s="67" t="s">
        <v>52</v>
      </c>
      <c r="B6" s="68"/>
      <c r="C6" s="55" t="s">
        <v>78</v>
      </c>
      <c r="D6" s="56"/>
      <c r="E6" s="3" t="s">
        <v>6</v>
      </c>
      <c r="F6" s="6">
        <v>179000</v>
      </c>
      <c r="G6" s="3">
        <v>1</v>
      </c>
      <c r="H6" s="6">
        <f>F6*G6</f>
        <v>179000</v>
      </c>
      <c r="I6" s="2"/>
    </row>
    <row r="7" spans="1:9" ht="24" customHeight="1">
      <c r="A7" s="69"/>
      <c r="B7" s="70"/>
      <c r="C7" s="55" t="s">
        <v>83</v>
      </c>
      <c r="D7" s="56"/>
      <c r="E7" s="22" t="s">
        <v>13</v>
      </c>
      <c r="F7" s="6"/>
      <c r="G7" s="3"/>
      <c r="H7" s="6">
        <f t="shared" ref="H7:H19" si="0">F7*G7</f>
        <v>0</v>
      </c>
      <c r="I7" s="2"/>
    </row>
    <row r="8" spans="1:9" ht="25.5" customHeight="1">
      <c r="A8" s="69"/>
      <c r="B8" s="70"/>
      <c r="C8" s="120" t="s">
        <v>79</v>
      </c>
      <c r="D8" s="121"/>
      <c r="E8" s="3" t="s">
        <v>7</v>
      </c>
      <c r="F8" s="6">
        <v>131000</v>
      </c>
      <c r="G8" s="3">
        <v>1</v>
      </c>
      <c r="H8" s="6">
        <f t="shared" si="0"/>
        <v>131000</v>
      </c>
      <c r="I8" s="2"/>
    </row>
    <row r="9" spans="1:9" ht="37.5" customHeight="1">
      <c r="A9" s="69"/>
      <c r="B9" s="70"/>
      <c r="C9" s="55" t="s">
        <v>80</v>
      </c>
      <c r="D9" s="56"/>
      <c r="E9" s="3" t="s">
        <v>8</v>
      </c>
      <c r="F9" s="6">
        <v>50000</v>
      </c>
      <c r="G9" s="3">
        <v>1</v>
      </c>
      <c r="H9" s="6">
        <f t="shared" si="0"/>
        <v>50000</v>
      </c>
      <c r="I9" s="2"/>
    </row>
    <row r="10" spans="1:9" ht="24" customHeight="1">
      <c r="A10" s="69"/>
      <c r="B10" s="70"/>
      <c r="C10" s="55" t="s">
        <v>84</v>
      </c>
      <c r="D10" s="56"/>
      <c r="E10" s="3" t="s">
        <v>9</v>
      </c>
      <c r="F10" s="6"/>
      <c r="G10" s="3"/>
      <c r="H10" s="6">
        <f t="shared" si="0"/>
        <v>0</v>
      </c>
      <c r="I10" s="2"/>
    </row>
    <row r="11" spans="1:9" ht="24" customHeight="1">
      <c r="A11" s="69"/>
      <c r="B11" s="70"/>
      <c r="C11" s="57"/>
      <c r="D11" s="58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69"/>
      <c r="B12" s="70"/>
      <c r="C12" s="59" t="s">
        <v>81</v>
      </c>
      <c r="D12" s="56"/>
      <c r="E12" s="3" t="s">
        <v>10</v>
      </c>
      <c r="F12" s="6">
        <v>55000</v>
      </c>
      <c r="G12" s="3">
        <v>1</v>
      </c>
      <c r="H12" s="6">
        <f t="shared" si="0"/>
        <v>55000</v>
      </c>
      <c r="I12" s="2"/>
    </row>
    <row r="13" spans="1:9" ht="24" customHeight="1">
      <c r="A13" s="69"/>
      <c r="B13" s="70"/>
      <c r="C13" s="49"/>
      <c r="D13" s="50"/>
      <c r="E13" s="3" t="s">
        <v>54</v>
      </c>
      <c r="F13" s="6"/>
      <c r="G13" s="3"/>
      <c r="H13" s="6">
        <f t="shared" si="0"/>
        <v>0</v>
      </c>
      <c r="I13" s="2"/>
    </row>
    <row r="14" spans="1:9" ht="29.25" customHeight="1">
      <c r="A14" s="69"/>
      <c r="B14" s="70"/>
      <c r="C14" s="49" t="s">
        <v>85</v>
      </c>
      <c r="D14" s="50"/>
      <c r="E14" s="3" t="s">
        <v>11</v>
      </c>
      <c r="F14" s="6">
        <v>21000</v>
      </c>
      <c r="G14" s="3">
        <v>1</v>
      </c>
      <c r="H14" s="6">
        <f t="shared" si="0"/>
        <v>21000</v>
      </c>
      <c r="I14" s="2"/>
    </row>
    <row r="15" spans="1:9" ht="24" customHeight="1">
      <c r="A15" s="69"/>
      <c r="B15" s="70"/>
      <c r="C15" s="49" t="s">
        <v>82</v>
      </c>
      <c r="D15" s="50"/>
      <c r="E15" s="3" t="s">
        <v>12</v>
      </c>
      <c r="F15" s="6">
        <v>36000</v>
      </c>
      <c r="G15" s="3">
        <v>1</v>
      </c>
      <c r="H15" s="6">
        <f t="shared" si="0"/>
        <v>36000</v>
      </c>
      <c r="I15" s="2"/>
    </row>
    <row r="16" spans="1:9" ht="24" customHeight="1">
      <c r="A16" s="69"/>
      <c r="B16" s="70"/>
      <c r="C16" s="51"/>
      <c r="D16" s="52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69"/>
      <c r="B17" s="70"/>
      <c r="C17" s="60" t="s">
        <v>59</v>
      </c>
      <c r="D17" s="61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69"/>
      <c r="B18" s="70"/>
      <c r="C18" s="53" t="s">
        <v>49</v>
      </c>
      <c r="D18" s="54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69"/>
      <c r="B19" s="70"/>
      <c r="C19" s="47"/>
      <c r="D19" s="48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71" t="s">
        <v>53</v>
      </c>
      <c r="B20" s="72"/>
      <c r="C20" s="46" t="s">
        <v>16</v>
      </c>
      <c r="D20" s="46"/>
      <c r="E20" s="62">
        <f>SUM(H6:H19)</f>
        <v>532000</v>
      </c>
      <c r="F20" s="62"/>
      <c r="G20" s="24">
        <v>1</v>
      </c>
      <c r="H20" s="119" t="s">
        <v>18</v>
      </c>
      <c r="I20" s="2"/>
    </row>
    <row r="21" spans="1:9" ht="12.75" customHeight="1">
      <c r="A21" s="73"/>
      <c r="B21" s="74"/>
      <c r="C21" s="46"/>
      <c r="D21" s="46"/>
      <c r="E21" s="62">
        <f>E20*G20</f>
        <v>532000</v>
      </c>
      <c r="F21" s="62"/>
      <c r="G21" s="62"/>
      <c r="H21" s="119"/>
      <c r="I21" s="2"/>
    </row>
    <row r="22" spans="1:9" ht="12.75" customHeight="1">
      <c r="A22" s="73"/>
      <c r="B22" s="74"/>
      <c r="C22" s="46"/>
      <c r="D22" s="46"/>
      <c r="E22" s="62"/>
      <c r="F22" s="62"/>
      <c r="G22" s="62"/>
      <c r="H22" s="119"/>
      <c r="I22" s="2"/>
    </row>
    <row r="23" spans="1:9" ht="17.25" customHeight="1">
      <c r="A23" s="73"/>
      <c r="B23" s="74"/>
      <c r="C23" s="87" t="s">
        <v>21</v>
      </c>
      <c r="D23" s="88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75"/>
      <c r="B24" s="76"/>
      <c r="C24" s="49"/>
      <c r="D24" s="50"/>
      <c r="E24" s="5"/>
      <c r="F24" s="6"/>
      <c r="G24" s="3"/>
      <c r="H24" s="6">
        <f>F24*G24</f>
        <v>0</v>
      </c>
      <c r="I24" s="2"/>
    </row>
    <row r="25" spans="1:9" ht="25.15" customHeight="1">
      <c r="A25" s="92" t="s">
        <v>75</v>
      </c>
      <c r="B25" s="93"/>
      <c r="C25" s="89"/>
      <c r="D25" s="50"/>
      <c r="E25" s="5"/>
      <c r="F25" s="6"/>
      <c r="G25" s="3"/>
      <c r="H25" s="6">
        <f>F25*G25</f>
        <v>0</v>
      </c>
      <c r="I25" s="2"/>
    </row>
    <row r="26" spans="1:9">
      <c r="A26" s="94"/>
      <c r="B26" s="95"/>
      <c r="C26" s="89"/>
      <c r="D26" s="50"/>
      <c r="E26" s="5"/>
      <c r="F26" s="6"/>
      <c r="G26" s="3"/>
      <c r="H26" s="6">
        <f t="shared" ref="H26:H32" si="1">F26*G26</f>
        <v>0</v>
      </c>
      <c r="I26" s="2"/>
    </row>
    <row r="27" spans="1:9">
      <c r="A27" s="94"/>
      <c r="B27" s="95"/>
      <c r="C27" s="60"/>
      <c r="D27" s="61"/>
      <c r="E27" s="5"/>
      <c r="F27" s="6"/>
      <c r="G27" s="3"/>
      <c r="H27" s="6">
        <f t="shared" si="1"/>
        <v>0</v>
      </c>
      <c r="I27" s="2"/>
    </row>
    <row r="28" spans="1:9">
      <c r="A28" s="94"/>
      <c r="B28" s="95"/>
      <c r="C28" s="42"/>
      <c r="D28" s="43"/>
      <c r="E28" s="5"/>
      <c r="F28" s="6"/>
      <c r="G28" s="3"/>
      <c r="H28" s="6">
        <f t="shared" si="1"/>
        <v>0</v>
      </c>
      <c r="I28" s="2"/>
    </row>
    <row r="29" spans="1:9">
      <c r="A29" s="94"/>
      <c r="B29" s="95"/>
      <c r="C29" s="60"/>
      <c r="D29" s="61"/>
      <c r="E29" s="5"/>
      <c r="F29" s="6"/>
      <c r="G29" s="3"/>
      <c r="H29" s="6">
        <f t="shared" si="1"/>
        <v>0</v>
      </c>
      <c r="I29" s="2"/>
    </row>
    <row r="30" spans="1:9">
      <c r="A30" s="94"/>
      <c r="B30" s="95"/>
      <c r="C30" s="60"/>
      <c r="D30" s="61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94"/>
      <c r="B31" s="95"/>
      <c r="C31" s="60"/>
      <c r="D31" s="61"/>
      <c r="E31" s="5"/>
      <c r="F31" s="6"/>
      <c r="G31" s="3"/>
      <c r="H31" s="6">
        <f t="shared" si="1"/>
        <v>0</v>
      </c>
      <c r="I31" s="2"/>
    </row>
    <row r="32" spans="1:9" hidden="1">
      <c r="A32" s="96"/>
      <c r="B32" s="97"/>
      <c r="C32" s="60"/>
      <c r="D32" s="61"/>
      <c r="E32" s="5"/>
      <c r="F32" s="6"/>
      <c r="G32" s="3"/>
      <c r="H32" s="6">
        <f t="shared" si="1"/>
        <v>0</v>
      </c>
      <c r="I32" s="2"/>
    </row>
    <row r="33" spans="1:9" ht="13.5" customHeight="1">
      <c r="A33" s="98" t="s">
        <v>29</v>
      </c>
      <c r="B33" s="99"/>
      <c r="C33" s="83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4"/>
      <c r="E33" s="63">
        <f>SUM(H24:H32)</f>
        <v>0</v>
      </c>
      <c r="F33" s="64"/>
      <c r="G33" s="64"/>
      <c r="H33" s="117" t="s">
        <v>18</v>
      </c>
      <c r="I33" s="2"/>
    </row>
    <row r="34" spans="1:9" ht="14.25" customHeight="1">
      <c r="A34" s="100"/>
      <c r="B34" s="101"/>
      <c r="C34" s="85"/>
      <c r="D34" s="86"/>
      <c r="E34" s="65"/>
      <c r="F34" s="66"/>
      <c r="G34" s="66"/>
      <c r="H34" s="118"/>
      <c r="I34" s="2"/>
    </row>
    <row r="35" spans="1:9" ht="16.5" customHeight="1">
      <c r="A35" s="90" t="s">
        <v>32</v>
      </c>
      <c r="B35" s="91"/>
      <c r="C35" s="81" t="b">
        <f>IF(F37="카드+현금",Sheet3!C11,IF(F37="현금+카드",Sheet3!C4))</f>
        <v>0</v>
      </c>
      <c r="D35" s="82"/>
      <c r="E35" s="8" t="s">
        <v>4</v>
      </c>
      <c r="F35" s="124">
        <f>SUM(E21,E33)</f>
        <v>532000</v>
      </c>
      <c r="G35" s="124"/>
      <c r="H35" s="9" t="s">
        <v>18</v>
      </c>
      <c r="I35" s="2"/>
    </row>
    <row r="36" spans="1:9" ht="16.5" customHeight="1">
      <c r="A36" s="90" t="s">
        <v>31</v>
      </c>
      <c r="B36" s="91"/>
      <c r="C36" s="79" t="b">
        <f>IF(F37="카드+현금",Sheet3!C9,IF(F37="현금+카드",Sheet3!C6))</f>
        <v>0</v>
      </c>
      <c r="D36" s="80"/>
      <c r="E36" s="8" t="s">
        <v>19</v>
      </c>
      <c r="F36" s="122">
        <f>F35*1.1-F35</f>
        <v>53200</v>
      </c>
      <c r="G36" s="123"/>
      <c r="H36" s="10"/>
      <c r="I36" s="2"/>
    </row>
    <row r="37" spans="1:9" ht="17.25" customHeight="1">
      <c r="A37" s="90" t="s">
        <v>27</v>
      </c>
      <c r="B37" s="91"/>
      <c r="C37" s="103"/>
      <c r="D37" s="104"/>
      <c r="E37" s="8" t="s">
        <v>26</v>
      </c>
      <c r="F37" s="77" t="s">
        <v>76</v>
      </c>
      <c r="G37" s="78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98" t="s">
        <v>28</v>
      </c>
      <c r="B38" s="99"/>
      <c r="C38" s="105">
        <f>SUM(C35:C36)-C37</f>
        <v>0</v>
      </c>
      <c r="D38" s="106"/>
      <c r="E38" s="21" t="s">
        <v>27</v>
      </c>
      <c r="F38" s="126">
        <v>5200</v>
      </c>
      <c r="G38" s="127"/>
      <c r="H38" s="128"/>
      <c r="I38" s="2"/>
    </row>
    <row r="39" spans="1:9" ht="20.25" customHeight="1">
      <c r="A39" s="100"/>
      <c r="B39" s="101"/>
      <c r="C39" s="107"/>
      <c r="D39" s="108"/>
      <c r="E39" s="25" t="s">
        <v>20</v>
      </c>
      <c r="F39" s="125">
        <f>IF(F37="현금(이체X)",F35,IF(F37="웹결제",ROUND(Sheet2!B7,-4),IF(F37="이체 및 현금영수증",F35+F35*10%,IF(F37="이체 및 세금계산서",F35+F35*10%,IF(F37="이체 및 세금계산서",F35+F35*10%,)))))-F38</f>
        <v>580000</v>
      </c>
      <c r="G39" s="125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37" t="s">
        <v>58</v>
      </c>
      <c r="G40" s="37"/>
      <c r="H40" s="27">
        <f>F39-(F36+F35)</f>
        <v>-5200</v>
      </c>
      <c r="I40" s="2"/>
    </row>
    <row r="41" spans="1:9" ht="16.5" customHeight="1">
      <c r="B41" s="35"/>
      <c r="C41" s="2"/>
      <c r="D41" s="2"/>
      <c r="E41" s="102" t="s">
        <v>55</v>
      </c>
      <c r="F41" s="102"/>
      <c r="G41" s="102"/>
      <c r="H41" s="102"/>
      <c r="I41" s="2"/>
    </row>
    <row r="42" spans="1:9">
      <c r="A42" s="36"/>
      <c r="B42" s="36"/>
      <c r="C42" s="2"/>
      <c r="D42" s="2"/>
      <c r="E42" s="102"/>
      <c r="F42" s="102"/>
      <c r="G42" s="102"/>
      <c r="H42" s="102"/>
      <c r="I42" s="2"/>
    </row>
    <row r="43" spans="1:9">
      <c r="C43" s="2"/>
      <c r="D43" s="2"/>
      <c r="E43" s="102"/>
      <c r="F43" s="102"/>
      <c r="G43" s="102"/>
      <c r="H43" s="102"/>
      <c r="I43" s="2"/>
    </row>
    <row r="44" spans="1:9">
      <c r="C44" s="2"/>
      <c r="D44" s="2"/>
      <c r="E44" s="2"/>
      <c r="F44" s="2"/>
      <c r="G44" s="2"/>
      <c r="H44" s="2"/>
      <c r="I44" s="2"/>
    </row>
    <row r="46" spans="1:9">
      <c r="C46" s="2"/>
    </row>
  </sheetData>
  <sheetProtection formatCells="0" selectLockedCells="1" selectUnlockedCells="1"/>
  <mergeCells count="56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E20:F20"/>
    <mergeCell ref="E21:G22"/>
    <mergeCell ref="E33:G34"/>
    <mergeCell ref="C30:D30"/>
    <mergeCell ref="A6:B19"/>
    <mergeCell ref="A20:B24"/>
    <mergeCell ref="C28:D28"/>
    <mergeCell ref="A42:B42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6" t="s">
        <v>70</v>
      </c>
      <c r="B3" s="36"/>
      <c r="C3" s="36"/>
      <c r="E3" t="s">
        <v>63</v>
      </c>
      <c r="F3">
        <f>Sheet1!F35</f>
        <v>532000</v>
      </c>
    </row>
    <row r="4" spans="1:7">
      <c r="A4" t="s">
        <v>69</v>
      </c>
      <c r="B4" s="30" t="s">
        <v>67</v>
      </c>
      <c r="C4" s="32">
        <v>500000</v>
      </c>
      <c r="D4" t="s">
        <v>64</v>
      </c>
    </row>
    <row r="5" spans="1:7">
      <c r="B5" t="s">
        <v>19</v>
      </c>
      <c r="C5">
        <v>1.1000000000000001</v>
      </c>
      <c r="D5" t="s">
        <v>65</v>
      </c>
    </row>
    <row r="6" spans="1:7">
      <c r="B6" t="s">
        <v>62</v>
      </c>
      <c r="C6" s="33">
        <f>(F3-C4)*C5</f>
        <v>35200</v>
      </c>
      <c r="D6" t="s">
        <v>66</v>
      </c>
    </row>
    <row r="8" spans="1:7">
      <c r="A8" s="36" t="s">
        <v>71</v>
      </c>
      <c r="B8" s="36"/>
      <c r="C8" s="36"/>
    </row>
    <row r="9" spans="1:7">
      <c r="A9" t="s">
        <v>69</v>
      </c>
      <c r="B9" s="31" t="s">
        <v>68</v>
      </c>
      <c r="C9" s="34"/>
      <c r="D9" t="s">
        <v>64</v>
      </c>
      <c r="G9" s="33">
        <f>((F3*C10)-C9)/C10</f>
        <v>532000</v>
      </c>
    </row>
    <row r="10" spans="1:7">
      <c r="B10" t="s">
        <v>19</v>
      </c>
      <c r="C10">
        <v>1.1000000000000001</v>
      </c>
      <c r="D10" t="s">
        <v>65</v>
      </c>
    </row>
    <row r="11" spans="1:7">
      <c r="B11" t="s">
        <v>61</v>
      </c>
      <c r="C11" s="33">
        <f>ROUND(G9,-3)</f>
        <v>532000</v>
      </c>
      <c r="D11" t="s">
        <v>66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74</v>
      </c>
      <c r="D2" t="s">
        <v>34</v>
      </c>
    </row>
    <row r="3" spans="1:5">
      <c r="A3" t="s">
        <v>24</v>
      </c>
      <c r="B3" t="s">
        <v>30</v>
      </c>
      <c r="C3" s="20" t="s">
        <v>73</v>
      </c>
      <c r="D3" s="13" t="s">
        <v>36</v>
      </c>
    </row>
    <row r="4" spans="1:5">
      <c r="A4" t="s">
        <v>25</v>
      </c>
      <c r="B4" s="11">
        <f>Sheet1!F35-(Sheet1!C35)</f>
        <v>532000</v>
      </c>
    </row>
    <row r="5" spans="1:5">
      <c r="A5" t="s">
        <v>72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2023-02-16T07:00:55Z</cp:lastPrinted>
  <dcterms:created xsi:type="dcterms:W3CDTF">2019-03-28T03:58:09Z</dcterms:created>
  <dcterms:modified xsi:type="dcterms:W3CDTF">2023-03-10T09:35:11Z</dcterms:modified>
</cp:coreProperties>
</file>