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239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<sst xmlns="http://schemas.openxmlformats.org/spreadsheetml/2006/main" count="98" uniqueCount="89">
  <si>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</si>
  <si>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</si>
  <si>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</si>
  <si>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</si>
  <si>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</si>
  <si>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</si>
  <si>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</si>
  <si>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</si>
  <si>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</si>
  <si>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</si>
  <si>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</si>
  <si>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</si>
  <si>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</si>
  <si>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</si>
  <si>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</si>
  <si>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</si>
  <si>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</si>
  <si>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</si>
  <si>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</si>
  <si>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</si>
  <si>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</si>
  <si>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</si>
  <si>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</si>
  <si>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</si>
  <si>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</si>
  <si>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</si>
  <si>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</si>
  <si>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</si>
  <si>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</si>
  <si>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</si>
  <si>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</si>
  <si>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</si>
  <si>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</si>
  <si>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</si>
  <si>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</si>
  <si>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</si>
  <si>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</si>
  <si>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</si>
  <si>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</si>
  <si>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</si>
  <si>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</si>
  <si>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</si>
  <si>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</si>
  <si>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</si>
  <si>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</si>
  <si>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</si>
  <si>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</si>
  <si>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</si>
  <si>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</si>
  <si>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</si>
  <si>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</si>
  <si>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</si>
  <si>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</si>
  <si>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</si>
  <si>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</si>
  <si>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</si>
  <si>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</si>
  <si>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</si>
  <si>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</si>
  <si>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</si>
  <si>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</si>
  <si>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</si>
  <si>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</si>
  <si>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</si>
  <si>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</si>
  <si>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</si>
  <si>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</si>
  <si>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</si>
  <si>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</si>
  <si>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</si>
  <si>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</si>
  <si>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</si>
  <si>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</si>
  <si>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</si>
  <si>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</si>
  <si>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</si>
  <si>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이승진</t>
    <phoneticPr fontId="1" type="noConversion"/>
  </si>
  <si>
    <t>010-3721-9118</t>
    <phoneticPr fontId="1" type="noConversion"/>
  </si>
  <si>
    <t>DEEPCOOL AG620</t>
    <phoneticPr fontId="1" type="noConversion"/>
  </si>
  <si>
    <t>GIGABYTE B860M AORUS ELITE 제이씨현</t>
    <phoneticPr fontId="1" type="noConversion"/>
  </si>
  <si>
    <t>마이크론 Crucial DDR5-5600 CL46 (32GB)</t>
    <phoneticPr fontId="1" type="noConversion"/>
  </si>
  <si>
    <t>MSI 지포스 RTX 5070 벤투스 2X OC D7 12GB</t>
    <phoneticPr fontId="1" type="noConversion"/>
  </si>
  <si>
    <t>솔리다임 P44 Pro M.2 NVMe 벌크 (1TB)</t>
    <phoneticPr fontId="1" type="noConversion"/>
  </si>
  <si>
    <t>SSD1</t>
    <phoneticPr fontId="1" type="noConversion"/>
  </si>
  <si>
    <t>SSD2</t>
    <phoneticPr fontId="1" type="noConversion"/>
  </si>
  <si>
    <t>DAVEN APEX V2 (블랙)</t>
    <phoneticPr fontId="1" type="noConversion"/>
  </si>
  <si>
    <t>마이크로닉스 Classic II 풀체인지 800W 80PLUS브론즈 ATX3.1</t>
    <phoneticPr fontId="1" type="noConversion"/>
  </si>
  <si>
    <t xml:space="preserve">인텔 코어 울트라7 시리즈2 265KF (애로우레이크) </t>
    <phoneticPr fontId="1" type="noConversion"/>
  </si>
  <si>
    <t>솔리다임 P44 Pro M.2 NVMe 벌크 (2TB)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</si>
</sst>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9" zoomScaleNormal="100" zoomScaleSheetLayoutView="100" workbookViewId="0">
      <selection activeCell="E15" sqref="E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39</v>
      </c>
      <c r="B1" s="13" t="s">
        <v>76</v>
      </c>
      <c r="C1" s="45" t="s">
        <v>68</v>
      </c>
      <c r="D1" s="46"/>
      <c r="E1" s="119"/>
      <c r="F1" s="120"/>
      <c r="G1" s="120"/>
      <c r="H1" s="121"/>
    </row>
    <row r="2" spans="1:9" ht="22.5" customHeight="1">
      <c r="A2" s="14" t="s">
        <v>33</v>
      </c>
      <c r="B2" s="15" t="s">
        <v>77</v>
      </c>
      <c r="C2" s="47"/>
      <c r="D2" s="48"/>
      <c r="E2" s="122"/>
      <c r="F2" s="123"/>
      <c r="G2" s="123"/>
      <c r="H2" s="124"/>
    </row>
    <row r="3" spans="1:9" ht="22.5" customHeight="1">
      <c r="A3" s="14" t="s">
        <v>34</v>
      </c>
      <c r="B3" s="16">
        <f ca="1">TODAY()</f>
        <v>45816</v>
      </c>
      <c r="C3" s="14" t="s">
        <v>35</v>
      </c>
      <c r="D3" s="17"/>
      <c r="E3" s="122"/>
      <c r="F3" s="123"/>
      <c r="G3" s="123"/>
      <c r="H3" s="124"/>
    </row>
    <row r="4" spans="1:9" ht="22.5" customHeight="1">
      <c r="A4" s="18" t="s">
        <v>32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69</v>
      </c>
      <c r="B6" s="75"/>
      <c r="C6" s="62" t="s">
        <v>87</v>
      </c>
      <c r="D6" s="63"/>
      <c r="E6" s="20" t="s">
        <v>6</v>
      </c>
      <c r="F6" s="21">
        <v>442000</v>
      </c>
      <c r="G6" s="20">
        <v>1</v>
      </c>
      <c r="H6" s="34">
        <f>F6*G6</f>
        <v>442000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10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245000</v>
      </c>
      <c r="G8" s="20">
        <v>1</v>
      </c>
      <c r="H8" s="34">
        <f t="shared" si="0"/>
        <v>245000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125000</v>
      </c>
      <c r="G9" s="20">
        <v>4</v>
      </c>
      <c r="H9" s="34">
        <f t="shared" si="0"/>
        <v>500000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906000</v>
      </c>
      <c r="G10" s="20">
        <v>1</v>
      </c>
      <c r="H10" s="34">
        <f t="shared" si="0"/>
        <v>906000</v>
      </c>
      <c r="I10" s="1"/>
    </row>
    <row r="11" spans="1:9" ht="24" customHeight="1">
      <c r="A11" s="76"/>
      <c r="B11" s="77"/>
      <c r="C11" s="64"/>
      <c r="D11" s="65"/>
      <c r="E11" s="20" t="s">
        <v>43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83</v>
      </c>
      <c r="F12" s="21">
        <v>127000</v>
      </c>
      <c r="G12" s="20">
        <v>1</v>
      </c>
      <c r="H12" s="34">
        <f t="shared" si="0"/>
        <v>127000</v>
      </c>
      <c r="I12" s="1"/>
    </row>
    <row r="13" spans="1:9" ht="31.5" customHeight="1">
      <c r="A13" s="76"/>
      <c r="B13" s="77"/>
      <c r="C13" s="66" t="s">
        <v>88</v>
      </c>
      <c r="D13" s="63"/>
      <c r="E13" s="20" t="s">
        <v>84</v>
      </c>
      <c r="F13" s="21">
        <v>190000</v>
      </c>
      <c r="G13" s="20">
        <v>2</v>
      </c>
      <c r="H13" s="34">
        <f t="shared" si="0"/>
        <v>380000</v>
      </c>
      <c r="I13" s="1"/>
    </row>
    <row r="14" spans="1:9" ht="29.25" customHeight="1">
      <c r="A14" s="76"/>
      <c r="B14" s="77"/>
      <c r="C14" s="56" t="s">
        <v>85</v>
      </c>
      <c r="D14" s="57"/>
      <c r="E14" s="20" t="s">
        <v>61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86</v>
      </c>
      <c r="D15" s="57"/>
      <c r="E15" s="20" t="s">
        <v>62</v>
      </c>
      <c r="F15" s="21">
        <v>98000</v>
      </c>
      <c r="G15" s="20">
        <v>1</v>
      </c>
      <c r="H15" s="34">
        <f t="shared" si="0"/>
        <v>98000</v>
      </c>
      <c r="I15" s="1"/>
    </row>
    <row r="16" spans="1:9" ht="24" customHeight="1">
      <c r="A16" s="76"/>
      <c r="B16" s="77"/>
      <c r="C16" s="58"/>
      <c r="D16" s="59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70</v>
      </c>
      <c r="D17" s="68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71</v>
      </c>
      <c r="D18" s="68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72</v>
      </c>
      <c r="D19" s="61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60</v>
      </c>
      <c r="B21" s="79"/>
      <c r="C21" s="53" t="s">
        <v>11</v>
      </c>
      <c r="D21" s="53"/>
      <c r="E21" s="69">
        <f>SUM(H6:H20)</f>
        <v>2860000</v>
      </c>
      <c r="F21" s="69"/>
      <c r="G21" s="39">
        <v>1</v>
      </c>
      <c r="H21" s="130" t="s">
        <v>75</v>
      </c>
      <c r="I21" s="1"/>
    </row>
    <row r="22" spans="1:9" ht="12.75" customHeight="1">
      <c r="A22" s="80"/>
      <c r="B22" s="81"/>
      <c r="C22" s="53"/>
      <c r="D22" s="53"/>
      <c r="E22" s="69">
        <f>E21*G21</f>
        <v>2860000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16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67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23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74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26</v>
      </c>
      <c r="B36" s="103"/>
      <c r="C36" s="90" t="b">
        <f>IF(F38="카드+현금",Sheet3!C11,IF(F38="현금+카드",Sheet3!C4))</f>
        <v>0</v>
      </c>
      <c r="D36" s="91"/>
      <c r="E36" s="26" t="s">
        <v>73</v>
      </c>
      <c r="F36" s="135">
        <f>SUM(E22,E34)</f>
        <v>2860000</v>
      </c>
      <c r="G36" s="135"/>
      <c r="H36" s="27" t="s">
        <v>13</v>
      </c>
      <c r="I36" s="1"/>
    </row>
    <row r="37" spans="1:9" ht="16.5" customHeight="1">
      <c r="A37" s="102" t="s">
        <v>25</v>
      </c>
      <c r="B37" s="103"/>
      <c r="C37" s="88" t="b">
        <f>IF(F38="카드+현금",Sheet3!C9,IF(F38="현금+카드",Sheet3!C6))</f>
        <v>0</v>
      </c>
      <c r="D37" s="89"/>
      <c r="E37" s="26" t="s">
        <v>14</v>
      </c>
      <c r="F37" s="133">
        <f>F36*1.1-F36</f>
        <v>286000.00000000047</v>
      </c>
      <c r="G37" s="134"/>
      <c r="H37" s="28"/>
      <c r="I37" s="1"/>
    </row>
    <row r="38" spans="1:9" ht="17.25" customHeight="1">
      <c r="A38" s="102" t="s">
        <v>21</v>
      </c>
      <c r="B38" s="103"/>
      <c r="C38" s="90"/>
      <c r="D38" s="91"/>
      <c r="E38" s="26" t="s">
        <v>20</v>
      </c>
      <c r="F38" s="86" t="s">
        <v>58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22</v>
      </c>
      <c r="B39" s="111"/>
      <c r="C39" s="115">
        <f>SUM(C36:C37)-C38</f>
        <v>0</v>
      </c>
      <c r="D39" s="116"/>
      <c r="E39" s="29" t="s">
        <v>59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15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3146000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42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53</v>
      </c>
      <c r="B3" s="43"/>
      <c r="C3" s="43"/>
      <c r="E3" t="s">
        <v>46</v>
      </c>
      <c r="F3">
        <f>Sheet1!F36</f>
        <v>2860000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2596000</v>
      </c>
      <c r="D6" t="s">
        <v>49</v>
      </c>
    </row>
    <row r="8" spans="1:7">
      <c r="A8" s="43" t="s">
        <v>54</v>
      </c>
      <c r="B8" s="43"/>
      <c r="C8" s="43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2860000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2860000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2860000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2025-06-08T03:40:21Z</cp:lastPrinted>
  <dcterms:created xsi:type="dcterms:W3CDTF">2019-03-28T03:58:09Z</dcterms:created>
  <dcterms:modified xsi:type="dcterms:W3CDTF">2025-06-08T03:57:06Z</dcterms:modified>
</cp:coreProperties>
</file>