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B859A8E-7BB5-475D-82E5-BDE6327DB900}" xr6:coauthVersionLast="47" xr6:coauthVersionMax="47" xr10:uidLastSave="{00000000-0000-0000-0000-000000000000}"/>
  <bookViews>
    <workbookView xWindow="32655" yWindow="75" windowWidth="21600" windowHeight="1431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39" i="1"/>
  <c r="H37" i="1"/>
  <c r="B3" i="1"/>
  <c r="C33" i="1" l="1"/>
  <c r="H18" i="1" l="1"/>
  <c r="H19" i="1"/>
  <c r="H32" i="1" l="1"/>
  <c r="H7" i="1" l="1"/>
  <c r="H8" i="1"/>
  <c r="H9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<sst xmlns="http://schemas.openxmlformats.org/spreadsheetml/2006/main" count="85" uniqueCount="77">
  <si>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</si>
  <si>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</si>
  <si>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</si>
  <si>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</si>
  <si>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</si>
  <si>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</si>
  <si>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</si>
  <si>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</si>
  <si>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</si>
  <si>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</si>
  <si>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</si>
  <si>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</si>
  <si>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</si>
  <si>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</si>
  <si>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</si>
  <si>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</si>
  <si>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</si>
  <si>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</si>
  <si>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</si>
  <si>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</si>
  <si>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</si>
  <si>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</si>
  <si>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</si>
  <si>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</si>
  <si>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</si>
  <si>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</si>
  <si>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</si>
  <si>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</si>
  <si>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</si>
  <si>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</si>
  <si>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</si>
  <si>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</si>
  <si>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</si>
  <si>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</si>
  <si>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</si>
  <si>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</si>
  <si>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</si>
  <si>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</si>
  <si>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</si>
  <si>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</si>
  <si>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</si>
  <si>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</si>
  <si>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</si>
  <si>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</si>
  <si>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</si>
  <si>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</si>
  <si>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</si>
  <si>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</si>
  <si>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</si>
  <si>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</si>
  <si>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</si>
  <si>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</si>
  <si>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</si>
  <si>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</si>
  <si>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</si>
  <si>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</si>
  <si>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</si>
  <si>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</si>
  <si>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</si>
  <si>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</si>
  <si>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</si>
  <si>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 (코멧레이크S 리프레시) (정품)</t>
    <phoneticPr fontId="1" type="noConversion"/>
  </si>
  <si>
    <t>이메이션 X931 M.2 NVMe (256GB)</t>
    <phoneticPr fontId="1" type="noConversion"/>
  </si>
  <si>
    <t>마이크로닉스 COOLMAX 가성비 NO.2</t>
    <phoneticPr fontId="1" type="noConversion"/>
  </si>
  <si>
    <t>인텔정품쿨러</t>
    <phoneticPr fontId="1" type="noConversion"/>
  </si>
  <si>
    <t>인텔 UHD630 내장그래픽</t>
    <phoneticPr fontId="1" type="noConversion"/>
  </si>
  <si>
    <t>잘만 EcoMax 500W</t>
    <phoneticPr fontId="1" type="noConversion"/>
  </si>
  <si>
    <t>ASRock H510M-HDV/M.2 디앤디컴</t>
    <phoneticPr fontId="1" type="noConversion"/>
  </si>
  <si>
    <t>삼성전자 DDR4-3200 (16GB)</t>
    <phoneticPr fontId="1" type="noConversion"/>
  </si>
  <si>
    <t>키보드마우스</t>
    <phoneticPr fontId="1" type="noConversion"/>
  </si>
  <si>
    <t>키보드마우스합본</t>
    <phoneticPr fontId="1" type="noConversion"/>
  </si>
  <si>
    <t>패드</t>
    <phoneticPr fontId="1" type="noConversion"/>
  </si>
  <si>
    <t xml:space="preserve">마우스패드 </t>
    <phoneticPr fontId="1" type="noConversion"/>
  </si>
  <si>
    <t>모니터</t>
    <phoneticPr fontId="1" type="noConversion"/>
  </si>
  <si>
    <t>이승율</t>
    <phoneticPr fontId="1" type="noConversion"/>
  </si>
  <si>
    <t>010-9377-1933</t>
    <phoneticPr fontId="1" type="noConversion"/>
  </si>
  <si>
    <t xml:space="preserve"> 삼성 24인치 모니터 LS24R35A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</si>
</sst>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5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3" bestFit="1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51</v>
      </c>
      <c r="B1" s="20" t="s">
        <v>74</v>
      </c>
      <c r="C1" s="29" t="s">
        <v>60</v>
      </c>
      <c r="D1" s="30"/>
      <c r="E1" s="100"/>
      <c r="F1" s="101"/>
      <c r="G1" s="101"/>
      <c r="H1" s="102"/>
    </row>
    <row r="2" spans="1:9" ht="22.5" customHeight="1">
      <c r="A2" s="15" t="s">
        <v>39</v>
      </c>
      <c r="B2" s="19" t="s">
        <v>75</v>
      </c>
      <c r="C2" s="31"/>
      <c r="D2" s="32"/>
      <c r="E2" s="103"/>
      <c r="F2" s="104"/>
      <c r="G2" s="104"/>
      <c r="H2" s="105"/>
    </row>
    <row r="3" spans="1:9" ht="22.5" customHeight="1">
      <c r="A3" s="15" t="s">
        <v>40</v>
      </c>
      <c r="B3" s="16">
        <f ca="1">TODAY()</f>
        <v>45006</v>
      </c>
      <c r="C3" s="15" t="s">
        <v>41</v>
      </c>
      <c r="D3" s="18"/>
      <c r="E3" s="103"/>
      <c r="F3" s="104"/>
      <c r="G3" s="104"/>
      <c r="H3" s="105"/>
    </row>
    <row r="4" spans="1:9" ht="22.5" customHeight="1">
      <c r="A4" s="14" t="s">
        <v>38</v>
      </c>
      <c r="B4" s="35"/>
      <c r="C4" s="35"/>
      <c r="D4" s="36"/>
      <c r="E4" s="106"/>
      <c r="F4" s="107"/>
      <c r="G4" s="107"/>
      <c r="H4" s="108"/>
    </row>
    <row r="5" spans="1:9">
      <c r="A5" s="33" t="s">
        <v>0</v>
      </c>
      <c r="B5" s="34"/>
      <c r="C5" s="33" t="s">
        <v>5</v>
      </c>
      <c r="D5" s="3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8" t="s">
        <v>53</v>
      </c>
      <c r="B6" s="59"/>
      <c r="C6" s="46" t="s">
        <v>61</v>
      </c>
      <c r="D6" s="47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60"/>
      <c r="B7" s="61"/>
      <c r="C7" s="46" t="s">
        <v>64</v>
      </c>
      <c r="D7" s="47"/>
      <c r="E7" s="23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0"/>
      <c r="B8" s="61"/>
      <c r="C8" s="112" t="s">
        <v>67</v>
      </c>
      <c r="D8" s="113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60"/>
      <c r="B9" s="61"/>
      <c r="C9" s="46" t="s">
        <v>68</v>
      </c>
      <c r="D9" s="47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60"/>
      <c r="B10" s="61"/>
      <c r="C10" s="46" t="s">
        <v>65</v>
      </c>
      <c r="D10" s="4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0"/>
      <c r="B11" s="61"/>
      <c r="C11" s="48"/>
      <c r="D11" s="49"/>
      <c r="E11" s="3"/>
      <c r="F11" s="6"/>
      <c r="G11" s="3"/>
      <c r="H11" s="6">
        <f t="shared" si="0"/>
        <v>0</v>
      </c>
      <c r="I11" s="2"/>
    </row>
    <row r="12" spans="1:9" ht="24" customHeight="1">
      <c r="A12" s="60"/>
      <c r="B12" s="61"/>
      <c r="C12" s="50" t="s">
        <v>62</v>
      </c>
      <c r="D12" s="47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0"/>
      <c r="B13" s="61"/>
      <c r="C13" s="40"/>
      <c r="D13" s="41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0"/>
      <c r="B14" s="61"/>
      <c r="C14" s="40" t="s">
        <v>63</v>
      </c>
      <c r="D14" s="41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0"/>
      <c r="B15" s="61"/>
      <c r="C15" s="40" t="s">
        <v>66</v>
      </c>
      <c r="D15" s="41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0"/>
      <c r="B16" s="61"/>
      <c r="C16" s="42"/>
      <c r="D16" s="4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0"/>
      <c r="B17" s="61"/>
      <c r="C17" s="51"/>
      <c r="D17" s="52"/>
      <c r="E17" s="4"/>
      <c r="F17" s="7"/>
      <c r="G17" s="4"/>
      <c r="H17" s="6">
        <f t="shared" si="0"/>
        <v>0</v>
      </c>
      <c r="I17" s="2"/>
    </row>
    <row r="18" spans="1:9">
      <c r="A18" s="60"/>
      <c r="B18" s="61"/>
      <c r="C18" s="44" t="s">
        <v>49</v>
      </c>
      <c r="D18" s="45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0"/>
      <c r="B19" s="61"/>
      <c r="C19" s="38"/>
      <c r="D19" s="39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2" t="s">
        <v>54</v>
      </c>
      <c r="B20" s="63"/>
      <c r="C20" s="37" t="s">
        <v>15</v>
      </c>
      <c r="D20" s="37"/>
      <c r="E20" s="53">
        <f>SUM(H6:H19)</f>
        <v>397000</v>
      </c>
      <c r="F20" s="53"/>
      <c r="G20" s="25">
        <v>1</v>
      </c>
      <c r="H20" s="111" t="s">
        <v>17</v>
      </c>
      <c r="I20" s="2"/>
    </row>
    <row r="21" spans="1:9" ht="12.75" customHeight="1">
      <c r="A21" s="64"/>
      <c r="B21" s="65"/>
      <c r="C21" s="37"/>
      <c r="D21" s="37"/>
      <c r="E21" s="53">
        <f>E20*G20</f>
        <v>397000</v>
      </c>
      <c r="F21" s="53"/>
      <c r="G21" s="53"/>
      <c r="H21" s="111"/>
      <c r="I21" s="2"/>
    </row>
    <row r="22" spans="1:9" ht="12.75" customHeight="1">
      <c r="A22" s="64"/>
      <c r="B22" s="65"/>
      <c r="C22" s="37"/>
      <c r="D22" s="37"/>
      <c r="E22" s="53"/>
      <c r="F22" s="53"/>
      <c r="G22" s="53"/>
      <c r="H22" s="111"/>
      <c r="I22" s="2"/>
    </row>
    <row r="23" spans="1:9" ht="17.25" customHeight="1">
      <c r="A23" s="64"/>
      <c r="B23" s="65"/>
      <c r="C23" s="78" t="s">
        <v>20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6"/>
      <c r="B24" s="67"/>
      <c r="C24" s="40" t="s">
        <v>70</v>
      </c>
      <c r="D24" s="41"/>
      <c r="E24" t="s">
        <v>69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3"/>
      <c r="B25" s="84"/>
      <c r="C25" s="80" t="s">
        <v>72</v>
      </c>
      <c r="D25" s="41"/>
      <c r="E25" s="5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5"/>
      <c r="B26" s="86"/>
      <c r="C26" s="80" t="s">
        <v>76</v>
      </c>
      <c r="D26" s="41"/>
      <c r="E26" s="5" t="s">
        <v>73</v>
      </c>
      <c r="F26" s="6">
        <v>135000</v>
      </c>
      <c r="G26" s="3">
        <v>1</v>
      </c>
      <c r="H26" s="6">
        <f t="shared" si="1"/>
        <v>135000</v>
      </c>
      <c r="I26" s="2"/>
    </row>
    <row r="27" spans="1:9">
      <c r="A27" s="85"/>
      <c r="B27" s="86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85"/>
      <c r="B28" s="86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85"/>
      <c r="B29" s="86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85"/>
      <c r="B30" s="86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28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54">
        <f>SUM(H24:H32)</f>
        <v>135000</v>
      </c>
      <c r="F33" s="55"/>
      <c r="G33" s="55"/>
      <c r="H33" s="109" t="s">
        <v>17</v>
      </c>
      <c r="I33" s="2"/>
    </row>
    <row r="34" spans="1:9" ht="14.25" customHeight="1">
      <c r="A34" s="91"/>
      <c r="B34" s="92"/>
      <c r="C34" s="76"/>
      <c r="D34" s="77"/>
      <c r="E34" s="56"/>
      <c r="F34" s="57"/>
      <c r="G34" s="57"/>
      <c r="H34" s="110"/>
      <c r="I34" s="2"/>
    </row>
    <row r="35" spans="1:9" ht="16.5" customHeight="1">
      <c r="A35" s="81" t="s">
        <v>31</v>
      </c>
      <c r="B35" s="82"/>
      <c r="C35" s="72"/>
      <c r="D35" s="73"/>
      <c r="E35" s="8" t="s">
        <v>4</v>
      </c>
      <c r="F35" s="116">
        <f>SUM(E21,E33)</f>
        <v>532000</v>
      </c>
      <c r="G35" s="116"/>
      <c r="H35" s="9" t="s">
        <v>17</v>
      </c>
      <c r="I35" s="2"/>
    </row>
    <row r="36" spans="1:9" ht="16.5" customHeight="1">
      <c r="A36" s="81" t="s">
        <v>30</v>
      </c>
      <c r="B36" s="82"/>
      <c r="C36" s="70"/>
      <c r="D36" s="71"/>
      <c r="E36" s="8" t="s">
        <v>18</v>
      </c>
      <c r="F36" s="114">
        <f>F35*1.1-F35</f>
        <v>53200</v>
      </c>
      <c r="G36" s="115"/>
      <c r="H36" s="10"/>
      <c r="I36" s="2"/>
    </row>
    <row r="37" spans="1:9" ht="17.25" customHeight="1">
      <c r="A37" s="81" t="s">
        <v>26</v>
      </c>
      <c r="B37" s="82"/>
      <c r="C37" s="94"/>
      <c r="D37" s="95"/>
      <c r="E37" s="8" t="s">
        <v>25</v>
      </c>
      <c r="F37" s="68" t="s">
        <v>59</v>
      </c>
      <c r="G37" s="69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89" t="s">
        <v>27</v>
      </c>
      <c r="B38" s="90"/>
      <c r="C38" s="96">
        <f>SUM(C35:C36)-C37</f>
        <v>0</v>
      </c>
      <c r="D38" s="97"/>
      <c r="E38" s="22"/>
      <c r="F38" s="118">
        <v>5200</v>
      </c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19</v>
      </c>
      <c r="F39" s="117">
        <f>IF(F37="현금(이체X)",F35,IF(F37="웹결제",ROUND(Sheet2!B5,-4),IF(F37="이체 및 현금영수증",F35+F35*10%,IF(F37="이체 및 세금계산서",F35+F35*10%,IF(F37="이체 및 세금계산서",F35+F35*10%,)))))-F38</f>
        <v>580000</v>
      </c>
      <c r="G39" s="117"/>
      <c r="H39" s="27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 t="s">
        <v>56</v>
      </c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57</v>
      </c>
      <c r="B2" t="s">
        <v>17</v>
      </c>
      <c r="C2" t="s">
        <v>36</v>
      </c>
      <c r="D2" t="s">
        <v>33</v>
      </c>
    </row>
    <row r="3" spans="1:5">
      <c r="A3" t="s">
        <v>23</v>
      </c>
      <c r="B3" t="s">
        <v>29</v>
      </c>
      <c r="D3" s="13" t="s">
        <v>35</v>
      </c>
    </row>
    <row r="4" spans="1:5">
      <c r="A4" t="s">
        <v>24</v>
      </c>
      <c r="B4" s="11">
        <f>Sheet1!F35-(Sheet1!C35)</f>
        <v>532000</v>
      </c>
    </row>
    <row r="5" spans="1:5">
      <c r="A5" t="s">
        <v>37</v>
      </c>
      <c r="B5">
        <f>B4*1.12</f>
        <v>595840</v>
      </c>
    </row>
    <row r="6" spans="1:5">
      <c r="A6" t="s">
        <v>58</v>
      </c>
    </row>
    <row r="7" spans="1:5">
      <c r="A7" t="s">
        <v>16</v>
      </c>
      <c r="B7" s="11">
        <v>60000</v>
      </c>
    </row>
    <row r="8" spans="1:5">
      <c r="A8" t="s">
        <v>44</v>
      </c>
      <c r="B8" s="11">
        <v>70000</v>
      </c>
    </row>
    <row r="9" spans="1:5">
      <c r="A9" t="s">
        <v>42</v>
      </c>
      <c r="B9" s="11">
        <v>80000</v>
      </c>
    </row>
    <row r="10" spans="1:5">
      <c r="A10" t="s">
        <v>43</v>
      </c>
      <c r="B10" s="11">
        <v>100000</v>
      </c>
    </row>
    <row r="11" spans="1:5">
      <c r="A11" t="s">
        <v>46</v>
      </c>
      <c r="B11" s="11">
        <v>151200</v>
      </c>
    </row>
    <row r="12" spans="1:5">
      <c r="A12" t="s">
        <v>45</v>
      </c>
      <c r="B12" s="11">
        <v>188000</v>
      </c>
    </row>
    <row r="13" spans="1:5">
      <c r="A13" t="s">
        <v>47</v>
      </c>
      <c r="B13" s="11">
        <v>194290</v>
      </c>
    </row>
    <row r="14" spans="1:5">
      <c r="A14" t="s">
        <v>48</v>
      </c>
      <c r="B14" s="11">
        <v>359000</v>
      </c>
    </row>
    <row r="15" spans="1:5">
      <c r="A15" t="s">
        <v>50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2023-01-16T08:13:09Z</cp:lastPrinted>
  <dcterms:created xsi:type="dcterms:W3CDTF">2019-03-28T03:58:09Z</dcterms:created>
  <dcterms:modified xsi:type="dcterms:W3CDTF">2023-03-21T05:05:03Z</dcterms:modified>
</cp:coreProperties>
</file>