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C36E4EC7-7578-47F2-94E2-4E940EB70734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<sst xmlns="http://schemas.openxmlformats.org/spreadsheetml/2006/main" count="96" uniqueCount="87">
  <si>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</si>
  <si>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</si>
  <si>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</si>
  <si>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</si>
  <si>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</si>
  <si>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</si>
  <si>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</si>
  <si>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</si>
  <si>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</si>
  <si>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</si>
  <si>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</si>
  <si>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</si>
  <si>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</si>
  <si>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</si>
  <si>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</si>
  <si>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</si>
  <si>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</si>
  <si>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</si>
  <si>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</si>
  <si>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</si>
  <si>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</si>
  <si>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</si>
  <si>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</si>
  <si>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</si>
  <si>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</si>
  <si>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</si>
  <si>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</si>
  <si>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</si>
  <si>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</si>
  <si>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</si>
  <si>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</si>
  <si>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</si>
  <si>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</si>
  <si>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</si>
  <si>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</si>
  <si>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</si>
  <si>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</si>
  <si>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</si>
  <si>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</si>
  <si>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</si>
  <si>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</si>
  <si>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</si>
  <si>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</si>
  <si>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</si>
  <si>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</si>
  <si>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</si>
  <si>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</si>
  <si>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</si>
  <si>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</si>
  <si>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</si>
  <si>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</si>
  <si>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</si>
  <si>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</si>
  <si>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</si>
  <si>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</si>
  <si>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</si>
  <si>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</si>
  <si>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</si>
  <si>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</si>
  <si>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</si>
  <si>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</si>
  <si>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</si>
  <si>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</si>
  <si>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</si>
  <si>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</si>
  <si>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</si>
  <si>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</si>
  <si>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</si>
  <si>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</si>
  <si>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</si>
  <si>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</si>
  <si>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</si>
  <si>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</si>
  <si>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</si>
  <si>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</si>
  <si>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//</t>
    <phoneticPr fontId="1" type="noConversion"/>
  </si>
  <si>
    <t>마이크로닉스 500W 정격 중고</t>
    <phoneticPr fontId="1" type="noConversion"/>
  </si>
  <si>
    <t>Western Digital WD M.2 SSD (256GB)</t>
    <phoneticPr fontId="1" type="noConversion"/>
  </si>
  <si>
    <t>ASUS H310M 중고</t>
    <phoneticPr fontId="1" type="noConversion"/>
  </si>
  <si>
    <t>인텔 코어i5-8세대 9400F (벌크 + 쿨러) 중고</t>
    <phoneticPr fontId="1" type="noConversion"/>
  </si>
  <si>
    <t>D6  화이트 중고 상태 S급</t>
    <phoneticPr fontId="1" type="noConversion"/>
  </si>
  <si>
    <t>GTX1060 3G</t>
    <phoneticPr fontId="1" type="noConversion"/>
  </si>
  <si>
    <t>삼성전자 DDR4  중고 (8GB)</t>
    <phoneticPr fontId="1" type="noConversion"/>
  </si>
  <si>
    <t>이승우 고객님</t>
    <phoneticPr fontId="1" type="noConversion"/>
  </si>
  <si>
    <t>할인금</t>
    <phoneticPr fontId="1" type="noConversion"/>
  </si>
  <si>
    <r>
      <t>1. 중고PC 구입 후 6개월이하는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</si>
  <si>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▣ 중고 기본무상 6개월 보증 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</si>
</sst>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E6" sqref="E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45" t="s">
        <v>86</v>
      </c>
      <c r="D1" s="46"/>
      <c r="E1" s="118"/>
      <c r="F1" s="119"/>
      <c r="G1" s="119"/>
      <c r="H1" s="120"/>
    </row>
    <row r="2" spans="1:9" ht="22.5" customHeight="1">
      <c r="A2" s="14" t="s">
        <v>34</v>
      </c>
      <c r="B2" s="15"/>
      <c r="C2" s="47"/>
      <c r="D2" s="48"/>
      <c r="E2" s="121"/>
      <c r="F2" s="122"/>
      <c r="G2" s="122"/>
      <c r="H2" s="123"/>
    </row>
    <row r="3" spans="1:9" ht="22.5" customHeight="1">
      <c r="A3" s="14" t="s">
        <v>35</v>
      </c>
      <c r="B3" s="16">
        <f ca="1">TODAY()</f>
        <v>46050</v>
      </c>
      <c r="C3" s="14" t="s">
        <v>36</v>
      </c>
      <c r="D3" s="17"/>
      <c r="E3" s="121"/>
      <c r="F3" s="122"/>
      <c r="G3" s="122"/>
      <c r="H3" s="123"/>
    </row>
    <row r="4" spans="1:9" ht="22.5" customHeight="1">
      <c r="A4" s="18" t="s">
        <v>33</v>
      </c>
      <c r="B4" s="51"/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85</v>
      </c>
      <c r="B6" s="74"/>
      <c r="C6" s="63" t="s">
        <v>79</v>
      </c>
      <c r="D6" s="64"/>
      <c r="E6" s="20" t="s">
        <v>6</v>
      </c>
      <c r="F6" s="21">
        <v>105000</v>
      </c>
      <c r="G6" s="20">
        <v>1</v>
      </c>
      <c r="H6" s="34">
        <f>F6*G6</f>
        <v>105000</v>
      </c>
      <c r="I6" s="1"/>
    </row>
    <row r="7" spans="1:9" ht="24" customHeight="1">
      <c r="A7" s="75"/>
      <c r="B7" s="76"/>
      <c r="C7" s="61" t="s">
        <v>75</v>
      </c>
      <c r="D7" s="62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5"/>
      <c r="B8" s="76"/>
      <c r="C8" s="130" t="s">
        <v>78</v>
      </c>
      <c r="D8" s="131"/>
      <c r="E8" s="20" t="s">
        <v>7</v>
      </c>
      <c r="F8" s="21">
        <v>35000</v>
      </c>
      <c r="G8" s="20">
        <v>1</v>
      </c>
      <c r="H8" s="34">
        <f t="shared" si="0"/>
        <v>35000</v>
      </c>
      <c r="I8" s="1"/>
    </row>
    <row r="9" spans="1:9" ht="37.5" customHeight="1">
      <c r="A9" s="75"/>
      <c r="B9" s="76"/>
      <c r="C9" s="61" t="s">
        <v>82</v>
      </c>
      <c r="D9" s="62"/>
      <c r="E9" s="20" t="s">
        <v>8</v>
      </c>
      <c r="F9" s="21">
        <v>80000</v>
      </c>
      <c r="G9" s="20">
        <v>2</v>
      </c>
      <c r="H9" s="34">
        <f t="shared" si="0"/>
        <v>160000</v>
      </c>
      <c r="I9" s="1"/>
    </row>
    <row r="10" spans="1:9" ht="24" customHeight="1">
      <c r="A10" s="75"/>
      <c r="B10" s="76"/>
      <c r="C10" s="61" t="s">
        <v>81</v>
      </c>
      <c r="D10" s="62"/>
      <c r="E10" s="20" t="s">
        <v>9</v>
      </c>
      <c r="F10" s="21">
        <v>100000</v>
      </c>
      <c r="G10" s="20">
        <v>1</v>
      </c>
      <c r="H10" s="34">
        <f t="shared" si="0"/>
        <v>100000</v>
      </c>
      <c r="I10" s="1"/>
    </row>
    <row r="11" spans="1:9" ht="24" customHeight="1">
      <c r="A11" s="75"/>
      <c r="B11" s="76"/>
      <c r="C11" s="63"/>
      <c r="D11" s="64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65" t="s">
        <v>77</v>
      </c>
      <c r="D12" s="62"/>
      <c r="E12" s="20" t="s">
        <v>10</v>
      </c>
      <c r="F12" s="21">
        <v>95000</v>
      </c>
      <c r="G12" s="20">
        <v>1</v>
      </c>
      <c r="H12" s="34">
        <f t="shared" si="0"/>
        <v>95000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80</v>
      </c>
      <c r="D14" s="57"/>
      <c r="E14" s="20" t="s">
        <v>61</v>
      </c>
      <c r="F14" s="21">
        <v>15000</v>
      </c>
      <c r="G14" s="20">
        <v>1</v>
      </c>
      <c r="H14" s="34">
        <f t="shared" si="0"/>
        <v>15000</v>
      </c>
      <c r="I14" s="1"/>
    </row>
    <row r="15" spans="1:9" ht="24" customHeight="1">
      <c r="A15" s="75"/>
      <c r="B15" s="76"/>
      <c r="C15" s="56" t="s">
        <v>76</v>
      </c>
      <c r="D15" s="57"/>
      <c r="E15" s="20" t="s">
        <v>62</v>
      </c>
      <c r="F15" s="21">
        <v>20000</v>
      </c>
      <c r="G15" s="20">
        <v>1</v>
      </c>
      <c r="H15" s="34">
        <f t="shared" si="0"/>
        <v>20000</v>
      </c>
      <c r="I15" s="1"/>
    </row>
    <row r="16" spans="1:9" ht="24" customHeight="1">
      <c r="A16" s="75"/>
      <c r="B16" s="76"/>
      <c r="C16" s="56"/>
      <c r="D16" s="58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72</v>
      </c>
      <c r="D17" s="67"/>
      <c r="E17" s="23" t="s">
        <v>69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73</v>
      </c>
      <c r="D18" s="67"/>
      <c r="E18" s="23" t="s">
        <v>70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59" t="s">
        <v>74</v>
      </c>
      <c r="D19" s="60"/>
      <c r="E19" s="20" t="s">
        <v>71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 t="s">
        <v>84</v>
      </c>
      <c r="F20" s="24">
        <v>30000</v>
      </c>
      <c r="G20" s="23">
        <v>-1</v>
      </c>
      <c r="H20" s="34">
        <f t="shared" si="0"/>
        <v>-30000</v>
      </c>
      <c r="I20" s="1"/>
    </row>
    <row r="21" spans="1:9" ht="12.75" customHeight="1">
      <c r="A21" s="77" t="s">
        <v>67</v>
      </c>
      <c r="B21" s="78"/>
      <c r="C21" s="53" t="s">
        <v>12</v>
      </c>
      <c r="D21" s="53"/>
      <c r="E21" s="68">
        <f>SUM(H6:H20)</f>
        <v>580000</v>
      </c>
      <c r="F21" s="68"/>
      <c r="G21" s="39">
        <v>1</v>
      </c>
      <c r="H21" s="129" t="s">
        <v>66</v>
      </c>
      <c r="I21" s="1"/>
    </row>
    <row r="22" spans="1:9" ht="12.75" customHeight="1">
      <c r="A22" s="79"/>
      <c r="B22" s="80"/>
      <c r="C22" s="53"/>
      <c r="D22" s="53"/>
      <c r="E22" s="68">
        <f>E21*G21</f>
        <v>580000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103" t="s">
        <v>68</v>
      </c>
      <c r="B26" s="104"/>
      <c r="C26" s="84"/>
      <c r="D26" s="84"/>
      <c r="E26" s="41"/>
      <c r="F26" s="37"/>
      <c r="G26" s="38"/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/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24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69">
        <f>SUM(H25:H31)</f>
        <v>0</v>
      </c>
      <c r="F34" s="70"/>
      <c r="G34" s="70"/>
      <c r="H34" s="127" t="s">
        <v>65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27</v>
      </c>
      <c r="B36" s="102"/>
      <c r="C36" s="89" t="b">
        <f>IF(F38="카드+현금",Sheet3!C11,IF(F38="현금+카드",Sheet3!C4))</f>
        <v>0</v>
      </c>
      <c r="D36" s="90"/>
      <c r="E36" s="26" t="s">
        <v>64</v>
      </c>
      <c r="F36" s="134">
        <f>SUM(E22,E34)</f>
        <v>580000</v>
      </c>
      <c r="G36" s="134"/>
      <c r="H36" s="27" t="s">
        <v>14</v>
      </c>
      <c r="I36" s="1"/>
    </row>
    <row r="37" spans="1:9" ht="16.5" customHeight="1">
      <c r="A37" s="101" t="s">
        <v>26</v>
      </c>
      <c r="B37" s="102"/>
      <c r="C37" s="87" t="b">
        <f>IF(F38="카드+현금",Sheet3!C9,IF(F38="현금+카드",Sheet3!C6))</f>
        <v>0</v>
      </c>
      <c r="D37" s="88"/>
      <c r="E37" s="26" t="s">
        <v>15</v>
      </c>
      <c r="F37" s="132">
        <f>F36*1.1-F36</f>
        <v>58000</v>
      </c>
      <c r="G37" s="133"/>
      <c r="H37" s="28"/>
      <c r="I37" s="1"/>
    </row>
    <row r="38" spans="1:9" ht="17.25" customHeight="1">
      <c r="A38" s="101" t="s">
        <v>22</v>
      </c>
      <c r="B38" s="102"/>
      <c r="C38" s="89"/>
      <c r="D38" s="90"/>
      <c r="E38" s="26" t="s">
        <v>21</v>
      </c>
      <c r="F38" s="85" t="s">
        <v>59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9" t="s">
        <v>23</v>
      </c>
      <c r="B39" s="110"/>
      <c r="C39" s="114">
        <f>SUM(C36:C37)-C38</f>
        <v>0</v>
      </c>
      <c r="D39" s="115"/>
      <c r="E39" s="29" t="s">
        <v>60</v>
      </c>
      <c r="F39" s="136"/>
      <c r="G39" s="137"/>
      <c r="H39" s="138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5">
        <f>IF(F38="현금(이체X)",F36,IF(F38="웹결제",ROUND(Sheet2!B7,-4),IF(F38="이체 및 현금영수증",F36+F36*10%,IF(F38="이체 및 세금계산서",F36+F36*10%,IF(F38="이체 및 세금계산서",F36+F36*10%,)))))-F39</f>
        <v>638000</v>
      </c>
      <c r="G40" s="13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580000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88000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580000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580000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580000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2026-01-28T01:47:04Z</cp:lastPrinted>
  <dcterms:created xsi:type="dcterms:W3CDTF">2019-03-28T03:58:09Z</dcterms:created>
  <dcterms:modified xsi:type="dcterms:W3CDTF">2026-01-28T01:47:46Z</dcterms:modified>
</cp:coreProperties>
</file>