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5315" yWindow="2775" windowWidth="19200" windowHeight="1560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<sst xmlns="http://schemas.openxmlformats.org/spreadsheetml/2006/main" count="109" uniqueCount="97">
  <si>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</si>
  <si>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</si>
  <si>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</si>
  <si>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</si>
  <si>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</si>
  <si>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</si>
  <si>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</si>
  <si>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</si>
  <si>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</si>
  <si>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</si>
  <si>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</si>
  <si>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</si>
  <si>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</si>
  <si>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</si>
  <si>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</si>
  <si>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</si>
  <si>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</si>
  <si>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</si>
  <si>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</si>
  <si>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</si>
  <si>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</si>
  <si>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</si>
  <si>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</si>
  <si>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</si>
  <si>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</si>
  <si>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</si>
  <si>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</si>
  <si>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</si>
  <si>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</si>
  <si>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</si>
  <si>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</si>
  <si>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</si>
  <si>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</si>
  <si>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</si>
  <si>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</si>
  <si>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</si>
  <si>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</si>
  <si>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</si>
  <si>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</si>
  <si>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</si>
  <si>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</si>
  <si>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</si>
  <si>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</si>
  <si>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</si>
  <si>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</si>
  <si>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</si>
  <si>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</si>
  <si>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</si>
  <si>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</si>
  <si>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</si>
  <si>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</si>
  <si>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</si>
  <si>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</si>
  <si>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</si>
  <si>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</si>
  <si>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</si>
  <si>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</si>
  <si>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</si>
  <si>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</si>
  <si>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</si>
  <si>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</si>
  <si>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</si>
  <si>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</si>
  <si>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</si>
  <si>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</si>
  <si>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</si>
  <si>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</si>
  <si>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</si>
  <si>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</si>
  <si>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</si>
  <si>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</si>
  <si>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</si>
  <si>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</si>
  <si>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</si>
  <si>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</si>
  <si>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</si>
  <si>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</si>
  <si>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</si>
  <si>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</si>
  <si>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</si>
  <si>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</si>
  <si>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</si>
  <si>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</si>
  <si>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</si>
  <si>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</si>
  <si>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</si>
  <si>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</si>
  <si>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</si>
  <si>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</si>
  <si>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</si>
  <si>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</si>
  <si>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</si>
  <si>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삼성전자 S24C310</t>
    <phoneticPr fontId="1" type="noConversion"/>
  </si>
  <si>
    <t>010-8746-8339</t>
    <phoneticPr fontId="1" type="noConversion"/>
  </si>
  <si>
    <t>Microsoft Windows 11 Pro (DSP 64bit 한글)</t>
    <phoneticPr fontId="1" type="noConversion"/>
  </si>
  <si>
    <t>NX1103 하이브리드광 HDMI2.0 10M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</si>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</sst>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38" t="s">
        <v>63</v>
      </c>
      <c r="D1" s="39"/>
      <c r="E1" s="112"/>
      <c r="F1" s="113"/>
      <c r="G1" s="113"/>
      <c r="H1" s="114"/>
    </row>
    <row r="2" spans="1:9" ht="22.5" customHeight="1">
      <c r="A2" s="15" t="s">
        <v>34</v>
      </c>
      <c r="B2" s="29" t="s">
        <v>93</v>
      </c>
      <c r="C2" s="40"/>
      <c r="D2" s="41"/>
      <c r="E2" s="115"/>
      <c r="F2" s="36"/>
      <c r="G2" s="36"/>
      <c r="H2" s="116"/>
    </row>
    <row r="3" spans="1:9" ht="22.5" customHeight="1">
      <c r="A3" s="15" t="s">
        <v>35</v>
      </c>
      <c r="B3" s="16">
        <f ca="1">TODAY()</f>
        <v>45299</v>
      </c>
      <c r="C3" s="15" t="s">
        <v>36</v>
      </c>
      <c r="D3" s="18"/>
      <c r="E3" s="115"/>
      <c r="F3" s="36"/>
      <c r="G3" s="36"/>
      <c r="H3" s="116"/>
    </row>
    <row r="4" spans="1:9" ht="22.5" customHeight="1">
      <c r="A4" s="14" t="s">
        <v>33</v>
      </c>
      <c r="B4" s="44"/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62</v>
      </c>
      <c r="B6" s="68"/>
      <c r="C6" s="55" t="s">
        <v>76</v>
      </c>
      <c r="D6" s="56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9"/>
      <c r="B7" s="70"/>
      <c r="C7" s="55" t="s">
        <v>77</v>
      </c>
      <c r="D7" s="56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69"/>
      <c r="B8" s="70"/>
      <c r="C8" s="123" t="s">
        <v>83</v>
      </c>
      <c r="D8" s="12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5" t="s">
        <v>84</v>
      </c>
      <c r="D9" s="56"/>
      <c r="E9" s="3" t="s">
        <v>8</v>
      </c>
      <c r="F9" s="6">
        <v>92000</v>
      </c>
      <c r="G9" s="3">
        <v>2</v>
      </c>
      <c r="H9" s="6">
        <f t="shared" si="0"/>
        <v>184000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69"/>
      <c r="B11" s="70"/>
      <c r="C11" s="57"/>
      <c r="D11" s="5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69"/>
      <c r="B13" s="70"/>
      <c r="C13" s="49"/>
      <c r="D13" s="50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80</v>
      </c>
      <c r="D14" s="50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69"/>
      <c r="B15" s="70"/>
      <c r="C15" s="49" t="s">
        <v>81</v>
      </c>
      <c r="D15" s="50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72</v>
      </c>
      <c r="D17" s="6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7.75" customHeight="1">
      <c r="A18" s="69"/>
      <c r="B18" s="70"/>
      <c r="C18" s="77" t="s">
        <v>94</v>
      </c>
      <c r="D18" s="77"/>
      <c r="E18" s="4" t="s">
        <v>74</v>
      </c>
      <c r="F18" s="7">
        <v>205000</v>
      </c>
      <c r="G18" s="4">
        <v>1</v>
      </c>
      <c r="H18" s="6">
        <f t="shared" si="0"/>
        <v>205000</v>
      </c>
      <c r="I18" s="2"/>
    </row>
    <row r="19" spans="1:9">
      <c r="A19" s="69"/>
      <c r="B19" s="70"/>
      <c r="C19" s="53" t="s">
        <v>73</v>
      </c>
      <c r="D19" s="54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69"/>
      <c r="B20" s="70"/>
      <c r="C20" s="47"/>
      <c r="D20" s="48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71" t="s">
        <v>66</v>
      </c>
      <c r="B21" s="72"/>
      <c r="C21" s="46" t="s">
        <v>12</v>
      </c>
      <c r="D21" s="46"/>
      <c r="E21" s="62">
        <f>SUM(H6:H20)</f>
        <v>1835000</v>
      </c>
      <c r="F21" s="62"/>
      <c r="G21" s="24">
        <v>5</v>
      </c>
      <c r="H21" s="122" t="s">
        <v>14</v>
      </c>
      <c r="I21" s="2"/>
    </row>
    <row r="22" spans="1:9" ht="12.75" customHeight="1">
      <c r="A22" s="73"/>
      <c r="B22" s="74"/>
      <c r="C22" s="46"/>
      <c r="D22" s="46"/>
      <c r="E22" s="62">
        <f>E21*G21</f>
        <v>9175000</v>
      </c>
      <c r="F22" s="62"/>
      <c r="G22" s="62"/>
      <c r="H22" s="122"/>
      <c r="I22" s="2"/>
    </row>
    <row r="23" spans="1:9" ht="12.75" customHeight="1">
      <c r="A23" s="73"/>
      <c r="B23" s="74"/>
      <c r="C23" s="46"/>
      <c r="D23" s="46"/>
      <c r="E23" s="62"/>
      <c r="F23" s="62"/>
      <c r="G23" s="62"/>
      <c r="H23" s="122"/>
      <c r="I23" s="2"/>
    </row>
    <row r="24" spans="1:9" ht="17.25" customHeight="1">
      <c r="A24" s="73"/>
      <c r="B24" s="74"/>
      <c r="C24" s="89" t="s">
        <v>17</v>
      </c>
      <c r="D24" s="90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5"/>
      <c r="B25" s="76"/>
      <c r="C25" s="49" t="s">
        <v>92</v>
      </c>
      <c r="D25" s="50"/>
      <c r="E25" s="5" t="s">
        <v>82</v>
      </c>
      <c r="F25" s="6">
        <v>127000</v>
      </c>
      <c r="G25" s="3">
        <v>10</v>
      </c>
      <c r="H25" s="6">
        <f>F25*G25</f>
        <v>1270000</v>
      </c>
      <c r="I25" s="2"/>
    </row>
    <row r="26" spans="1:9" ht="25.15" customHeight="1">
      <c r="A26" s="95" t="s">
        <v>60</v>
      </c>
      <c r="B26" s="96"/>
      <c r="C26" s="78" t="s">
        <v>87</v>
      </c>
      <c r="D26" s="78"/>
      <c r="E26" s="5" t="s">
        <v>86</v>
      </c>
      <c r="F26" s="6">
        <v>0</v>
      </c>
      <c r="G26" s="3">
        <v>5</v>
      </c>
      <c r="H26" s="6">
        <f>F26*G26</f>
        <v>0</v>
      </c>
      <c r="I26" s="2"/>
    </row>
    <row r="27" spans="1:9">
      <c r="A27" s="97"/>
      <c r="B27" s="98"/>
      <c r="C27" s="78" t="s">
        <v>89</v>
      </c>
      <c r="D27" s="78"/>
      <c r="E27" s="5" t="s">
        <v>88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>
      <c r="A28" s="97"/>
      <c r="B28" s="98"/>
      <c r="C28" s="78" t="s">
        <v>91</v>
      </c>
      <c r="D28" s="78"/>
      <c r="E28" s="5" t="s">
        <v>90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97"/>
      <c r="B29" s="98"/>
      <c r="C29" s="78" t="s">
        <v>95</v>
      </c>
      <c r="D29" s="78"/>
      <c r="E29" s="5" t="s">
        <v>96</v>
      </c>
      <c r="F29" s="6">
        <v>45000</v>
      </c>
      <c r="G29" s="3">
        <v>2</v>
      </c>
      <c r="H29" s="6">
        <f t="shared" si="1"/>
        <v>90000</v>
      </c>
      <c r="I29" s="2"/>
    </row>
    <row r="30" spans="1:9">
      <c r="A30" s="97"/>
      <c r="B30" s="98"/>
      <c r="C30" s="78"/>
      <c r="D30" s="78"/>
      <c r="E30" s="5"/>
      <c r="F30" s="6"/>
      <c r="G30" s="3"/>
      <c r="H30" s="6">
        <f t="shared" si="1"/>
        <v>0</v>
      </c>
      <c r="I30" s="2"/>
    </row>
    <row r="31" spans="1:9">
      <c r="A31" s="97"/>
      <c r="B31" s="98"/>
      <c r="C31" s="78"/>
      <c r="D31" s="78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97"/>
      <c r="B32" s="98"/>
      <c r="C32" s="91"/>
      <c r="D32" s="92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99"/>
      <c r="B33" s="100"/>
      <c r="C33" s="91"/>
      <c r="D33" s="92"/>
      <c r="E33" s="5"/>
      <c r="F33" s="6"/>
      <c r="G33" s="3"/>
      <c r="H33" s="6">
        <f t="shared" si="1"/>
        <v>0</v>
      </c>
      <c r="I33" s="2"/>
    </row>
    <row r="34" spans="1:9" ht="13.5" customHeight="1">
      <c r="A34" s="101" t="s">
        <v>24</v>
      </c>
      <c r="B34" s="102"/>
      <c r="C34" s="8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6"/>
      <c r="E34" s="63">
        <f>SUM(H25:H33)</f>
        <v>1360000</v>
      </c>
      <c r="F34" s="64"/>
      <c r="G34" s="64"/>
      <c r="H34" s="120" t="s">
        <v>14</v>
      </c>
      <c r="I34" s="2"/>
    </row>
    <row r="35" spans="1:9" ht="14.25" customHeight="1">
      <c r="A35" s="103"/>
      <c r="B35" s="104"/>
      <c r="C35" s="87"/>
      <c r="D35" s="88"/>
      <c r="E35" s="65"/>
      <c r="F35" s="66"/>
      <c r="G35" s="66"/>
      <c r="H35" s="121"/>
      <c r="I35" s="2"/>
    </row>
    <row r="36" spans="1:9" ht="16.5" customHeight="1">
      <c r="A36" s="93" t="s">
        <v>27</v>
      </c>
      <c r="B36" s="94"/>
      <c r="C36" s="83" t="b">
        <f>IF(F38="카드+현금",Sheet3!C11,IF(F38="현금+카드",Sheet3!C4))</f>
        <v>0</v>
      </c>
      <c r="D36" s="84"/>
      <c r="E36" s="8" t="s">
        <v>4</v>
      </c>
      <c r="F36" s="127">
        <f>SUM(E22,E34)</f>
        <v>10535000</v>
      </c>
      <c r="G36" s="127"/>
      <c r="H36" s="9" t="s">
        <v>14</v>
      </c>
      <c r="I36" s="2"/>
    </row>
    <row r="37" spans="1:9" ht="16.5" customHeight="1">
      <c r="A37" s="93" t="s">
        <v>26</v>
      </c>
      <c r="B37" s="94"/>
      <c r="C37" s="81" t="b">
        <f>IF(F38="카드+현금",Sheet3!C9,IF(F38="현금+카드",Sheet3!C6))</f>
        <v>0</v>
      </c>
      <c r="D37" s="82"/>
      <c r="E37" s="8" t="s">
        <v>15</v>
      </c>
      <c r="F37" s="125">
        <f>F36*1.1-F36</f>
        <v>1053500.0000000019</v>
      </c>
      <c r="G37" s="126"/>
      <c r="H37" s="10"/>
      <c r="I37" s="2"/>
    </row>
    <row r="38" spans="1:9" ht="17.25" customHeight="1">
      <c r="A38" s="93" t="s">
        <v>22</v>
      </c>
      <c r="B38" s="94"/>
      <c r="C38" s="106"/>
      <c r="D38" s="107"/>
      <c r="E38" s="8" t="s">
        <v>21</v>
      </c>
      <c r="F38" s="79" t="s">
        <v>61</v>
      </c>
      <c r="G38" s="80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1" t="s">
        <v>23</v>
      </c>
      <c r="B39" s="102"/>
      <c r="C39" s="108">
        <f>SUM(C36:C37)-C38</f>
        <v>0</v>
      </c>
      <c r="D39" s="109"/>
      <c r="E39" s="21" t="s">
        <v>65</v>
      </c>
      <c r="F39" s="129">
        <v>88500</v>
      </c>
      <c r="G39" s="130"/>
      <c r="H39" s="131"/>
      <c r="I39" s="2"/>
    </row>
    <row r="40" spans="1:9" ht="20.25" customHeight="1">
      <c r="A40" s="103"/>
      <c r="B40" s="104"/>
      <c r="C40" s="110"/>
      <c r="D40" s="111"/>
      <c r="E40" s="25" t="s">
        <v>16</v>
      </c>
      <c r="F40" s="128">
        <f>IF(F38="현금(이체X)",F36,IF(F38="웹결제",ROUND(Sheet2!B7,-4),IF(F38="이체 및 현금영수증",F36+F36*10%,IF(F38="이체 및 세금계산서",F36+F36*10%,IF(F38="이체 및 세금계산서",F36+F36*10%,)))))-F39</f>
        <v>11500000</v>
      </c>
      <c r="G40" s="12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37" t="s">
        <v>44</v>
      </c>
      <c r="G41" s="37"/>
      <c r="H41" s="27">
        <f>F40-(F37+F36)</f>
        <v>-88500.000000001863</v>
      </c>
      <c r="I41" s="2"/>
    </row>
    <row r="42" spans="1:9" ht="16.5" customHeight="1">
      <c r="B42" s="35"/>
      <c r="C42" s="2"/>
      <c r="D42" s="2"/>
      <c r="E42" s="105" t="s">
        <v>41</v>
      </c>
      <c r="F42" s="105"/>
      <c r="G42" s="105"/>
      <c r="H42" s="105"/>
      <c r="I42" s="2"/>
    </row>
    <row r="43" spans="1:9">
      <c r="A43" s="36"/>
      <c r="B43" s="36"/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105"/>
      <c r="F44" s="105"/>
      <c r="G44" s="105"/>
      <c r="H44" s="105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55</v>
      </c>
      <c r="B3" s="36"/>
      <c r="C3" s="36"/>
      <c r="E3" t="s">
        <v>48</v>
      </c>
      <c r="F3">
        <f>Sheet1!F36</f>
        <v>10535000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11038500</v>
      </c>
      <c r="D6" t="s">
        <v>51</v>
      </c>
    </row>
    <row r="8" spans="1:7">
      <c r="A8" s="36" t="s">
        <v>56</v>
      </c>
      <c r="B8" s="36"/>
      <c r="C8" s="36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10535000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10535000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10535000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2024-01-04T04:50:16Z</cp:lastPrinted>
  <dcterms:created xsi:type="dcterms:W3CDTF">2019-03-28T03:58:09Z</dcterms:created>
  <dcterms:modified xsi:type="dcterms:W3CDTF">2024-01-08T04:42:39Z</dcterms:modified>
</cp:coreProperties>
</file>