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655" yWindow="1485" windowWidth="30360" windowHeight="1543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<sst xmlns="http://schemas.openxmlformats.org/spreadsheetml/2006/main" count="91" uniqueCount="79">
  <si>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</si>
  <si>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</si>
  <si>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</si>
  <si>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</si>
  <si>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</si>
  <si>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</si>
  <si>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</si>
  <si>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</si>
  <si>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</si>
  <si>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</si>
  <si>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</si>
  <si>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</si>
  <si>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</si>
  <si>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</si>
  <si>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</si>
  <si>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</si>
  <si>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</si>
  <si>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</si>
  <si>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</si>
  <si>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</si>
  <si>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</si>
  <si>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</si>
  <si>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</si>
  <si>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</si>
  <si>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</si>
  <si>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</si>
  <si>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</si>
  <si>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</si>
  <si>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</si>
  <si>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</si>
  <si>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</si>
  <si>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</si>
  <si>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</si>
  <si>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</si>
  <si>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</si>
  <si>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</si>
  <si>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</si>
  <si>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</si>
  <si>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</si>
  <si>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</si>
  <si>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</si>
  <si>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</si>
  <si>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</si>
  <si>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</si>
  <si>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</si>
  <si>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</si>
  <si>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</si>
  <si>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</si>
  <si>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</si>
  <si>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</si>
  <si>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</si>
  <si>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</si>
  <si>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</si>
  <si>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</si>
  <si>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</si>
  <si>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</si>
  <si>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</si>
  <si>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</si>
  <si>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</si>
  <si>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</si>
  <si>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</si>
  <si>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</si>
  <si>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</si>
  <si>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</si>
  <si>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</si>
  <si>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</si>
  <si>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</si>
  <si>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</si>
  <si>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</si>
  <si>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</si>
  <si>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</si>
  <si>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</si>
  <si>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</si>
  <si>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</si>
  <si>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</si>
  <si>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노트북</t>
    <phoneticPr fontId="1" type="noConversion"/>
  </si>
  <si>
    <t>이동주</t>
    <phoneticPr fontId="1" type="noConversion"/>
  </si>
  <si>
    <t xml:space="preserve">[ASUS] X1504ZA-BQ1040 Intel i3-125U (8GB/512GB/FD) </t>
    <phoneticPr fontId="1" type="noConversion"/>
  </si>
  <si>
    <t>12세대 인텔 코어 i3/15.6형/1920x1080 1.6~2Kg/LAN/ 인텔 코어 i3 / 16GB RAM / 512GB SSD 이하 / 운영체제미포함 / 15형 / 1920x1080 (FHD) / 1.6~2Kg / M.2 / 60Hz 지원 / 안티글레어 / 250nits / HDMI / USB 2.0 / USB 3.0 / USB 3.1 / USB 3.2 / USBType-A / Type-C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</si>
</sst>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29" sqref="F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76</v>
      </c>
      <c r="C1" s="41" t="s">
        <v>61</v>
      </c>
      <c r="D1" s="42"/>
      <c r="E1" s="124"/>
      <c r="F1" s="125"/>
      <c r="G1" s="125"/>
      <c r="H1" s="126"/>
    </row>
    <row r="2" spans="1:9" ht="22.5" customHeight="1">
      <c r="A2" s="15" t="s">
        <v>34</v>
      </c>
      <c r="B2" s="29"/>
      <c r="C2" s="43"/>
      <c r="D2" s="44"/>
      <c r="E2" s="127"/>
      <c r="F2" s="39"/>
      <c r="G2" s="39"/>
      <c r="H2" s="128"/>
    </row>
    <row r="3" spans="1:9" ht="22.5" customHeight="1">
      <c r="A3" s="15" t="s">
        <v>35</v>
      </c>
      <c r="B3" s="16">
        <f ca="1">TODAY()</f>
        <v>45413</v>
      </c>
      <c r="C3" s="15" t="s">
        <v>36</v>
      </c>
      <c r="D3" s="18"/>
      <c r="E3" s="127"/>
      <c r="F3" s="39"/>
      <c r="G3" s="39"/>
      <c r="H3" s="128"/>
    </row>
    <row r="4" spans="1:9" ht="22.5" customHeight="1">
      <c r="A4" s="14" t="s">
        <v>33</v>
      </c>
      <c r="B4" s="47"/>
      <c r="C4" s="47"/>
      <c r="D4" s="48"/>
      <c r="E4" s="129"/>
      <c r="F4" s="130"/>
      <c r="G4" s="130"/>
      <c r="H4" s="131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72"/>
      <c r="B7" s="73"/>
      <c r="C7" s="58"/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35"/>
      <c r="D8" s="13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72"/>
      <c r="B9" s="73"/>
      <c r="C9" s="58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72"/>
      <c r="B10" s="73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/>
      <c r="D12" s="59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/>
      <c r="D14" s="53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72"/>
      <c r="B15" s="73"/>
      <c r="C15" s="52"/>
      <c r="D15" s="53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/>
      <c r="G17" s="4"/>
      <c r="H17" s="6">
        <f t="shared" si="0"/>
        <v>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0</v>
      </c>
      <c r="F21" s="65"/>
      <c r="G21" s="24">
        <v>1</v>
      </c>
      <c r="H21" s="134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0</v>
      </c>
      <c r="F22" s="65"/>
      <c r="G22" s="65"/>
      <c r="H22" s="134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34"/>
      <c r="I23" s="2"/>
    </row>
    <row r="24" spans="1:9" ht="17.25" customHeight="1">
      <c r="A24" s="76"/>
      <c r="B24" s="77"/>
      <c r="C24" s="99" t="s">
        <v>17</v>
      </c>
      <c r="D24" s="10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81" t="s">
        <v>77</v>
      </c>
      <c r="D25" s="82"/>
      <c r="E25" s="85" t="s">
        <v>75</v>
      </c>
      <c r="F25" s="87">
        <v>570000</v>
      </c>
      <c r="G25" s="103">
        <v>1</v>
      </c>
      <c r="H25" s="6">
        <f>F25*G25</f>
        <v>570000</v>
      </c>
      <c r="I25" s="2"/>
    </row>
    <row r="26" spans="1:9" ht="25.15" customHeight="1">
      <c r="A26" s="107" t="s">
        <v>74</v>
      </c>
      <c r="B26" s="108"/>
      <c r="C26" s="83"/>
      <c r="D26" s="84"/>
      <c r="E26" s="86"/>
      <c r="F26" s="88"/>
      <c r="G26" s="104"/>
      <c r="H26" s="6">
        <f>F26*G26</f>
        <v>0</v>
      </c>
      <c r="I26" s="2"/>
    </row>
    <row r="27" spans="1:9">
      <c r="A27" s="109"/>
      <c r="B27" s="110"/>
      <c r="C27" s="81" t="s">
        <v>78</v>
      </c>
      <c r="D27" s="82"/>
      <c r="E27" s="5"/>
      <c r="F27" s="6"/>
      <c r="G27" s="3"/>
      <c r="H27" s="6">
        <f t="shared" ref="H27:H33" si="1">F27*G27</f>
        <v>0</v>
      </c>
      <c r="I27" s="2"/>
    </row>
    <row r="28" spans="1:9">
      <c r="A28" s="109"/>
      <c r="B28" s="110"/>
      <c r="C28" s="144"/>
      <c r="D28" s="145"/>
      <c r="E28" s="5"/>
      <c r="F28" s="6"/>
      <c r="G28" s="3"/>
      <c r="H28" s="6">
        <f t="shared" si="1"/>
        <v>0</v>
      </c>
      <c r="I28" s="2"/>
    </row>
    <row r="29" spans="1:9">
      <c r="A29" s="109"/>
      <c r="B29" s="110"/>
      <c r="C29" s="144"/>
      <c r="D29" s="145"/>
      <c r="E29" s="5"/>
      <c r="F29" s="6"/>
      <c r="G29" s="3"/>
      <c r="H29" s="6">
        <f t="shared" si="1"/>
        <v>0</v>
      </c>
      <c r="I29" s="2"/>
    </row>
    <row r="30" spans="1:9">
      <c r="A30" s="109"/>
      <c r="B30" s="110"/>
      <c r="C30" s="144"/>
      <c r="D30" s="145"/>
      <c r="E30" s="5"/>
      <c r="F30" s="6"/>
      <c r="G30" s="3"/>
      <c r="H30" s="6">
        <f t="shared" si="1"/>
        <v>0</v>
      </c>
      <c r="I30" s="2"/>
    </row>
    <row r="31" spans="1:9">
      <c r="A31" s="109"/>
      <c r="B31" s="110"/>
      <c r="C31" s="83"/>
      <c r="D31" s="84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9"/>
      <c r="B32" s="11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11"/>
      <c r="B33" s="11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113" t="s">
        <v>24</v>
      </c>
      <c r="B34" s="114"/>
      <c r="C34" s="9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6"/>
      <c r="E34" s="66">
        <f>SUM(H25:H33)</f>
        <v>570000</v>
      </c>
      <c r="F34" s="67"/>
      <c r="G34" s="67"/>
      <c r="H34" s="132" t="s">
        <v>14</v>
      </c>
      <c r="I34" s="2"/>
    </row>
    <row r="35" spans="1:9" ht="14.25" customHeight="1">
      <c r="A35" s="115"/>
      <c r="B35" s="116"/>
      <c r="C35" s="97"/>
      <c r="D35" s="98"/>
      <c r="E35" s="68"/>
      <c r="F35" s="69"/>
      <c r="G35" s="69"/>
      <c r="H35" s="133"/>
      <c r="I35" s="2"/>
    </row>
    <row r="36" spans="1:9" ht="16.5" customHeight="1">
      <c r="A36" s="105" t="s">
        <v>27</v>
      </c>
      <c r="B36" s="106"/>
      <c r="C36" s="93" t="b">
        <f>IF(F38="카드+현금",Sheet3!C11,IF(F38="현금+카드",Sheet3!C4))</f>
        <v>0</v>
      </c>
      <c r="D36" s="94"/>
      <c r="E36" s="8" t="s">
        <v>4</v>
      </c>
      <c r="F36" s="139">
        <f>SUM(E22,E34)</f>
        <v>570000</v>
      </c>
      <c r="G36" s="139"/>
      <c r="H36" s="9" t="s">
        <v>14</v>
      </c>
      <c r="I36" s="2"/>
    </row>
    <row r="37" spans="1:9" ht="16.5" customHeight="1">
      <c r="A37" s="105" t="s">
        <v>26</v>
      </c>
      <c r="B37" s="106"/>
      <c r="C37" s="91" t="b">
        <f>IF(F38="카드+현금",Sheet3!C9,IF(F38="현금+카드",Sheet3!C6))</f>
        <v>0</v>
      </c>
      <c r="D37" s="92"/>
      <c r="E37" s="8" t="s">
        <v>15</v>
      </c>
      <c r="F37" s="137">
        <f>F36*1.1-F36</f>
        <v>57000</v>
      </c>
      <c r="G37" s="138"/>
      <c r="H37" s="10"/>
      <c r="I37" s="2"/>
    </row>
    <row r="38" spans="1:9" ht="17.25" customHeight="1">
      <c r="A38" s="105" t="s">
        <v>22</v>
      </c>
      <c r="B38" s="106"/>
      <c r="C38" s="118"/>
      <c r="D38" s="119"/>
      <c r="E38" s="8" t="s">
        <v>21</v>
      </c>
      <c r="F38" s="89" t="s">
        <v>59</v>
      </c>
      <c r="G38" s="9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13" t="s">
        <v>23</v>
      </c>
      <c r="B39" s="114"/>
      <c r="C39" s="120">
        <f>SUM(C36:C37)-C38</f>
        <v>0</v>
      </c>
      <c r="D39" s="121"/>
      <c r="E39" s="21" t="s">
        <v>62</v>
      </c>
      <c r="F39" s="141"/>
      <c r="G39" s="142"/>
      <c r="H39" s="143"/>
      <c r="I39" s="2"/>
    </row>
    <row r="40" spans="1:9" ht="20.25" customHeight="1">
      <c r="A40" s="115"/>
      <c r="B40" s="116"/>
      <c r="C40" s="122"/>
      <c r="D40" s="123"/>
      <c r="E40" s="25" t="s">
        <v>16</v>
      </c>
      <c r="F40" s="140">
        <f>IF(F38="현금(이체X)",F36,IF(F38="웹결제",ROUND(Sheet2!B7,-4),IF(F38="이체 및 현금영수증",F36+F36*10%,IF(F38="이체 및 세금계산서",F36+F36*10%,IF(F38="이체 및 세금계산서",F36+F36*10%,)))))-F39</f>
        <v>627000</v>
      </c>
      <c r="G40" s="14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17"/>
      <c r="F42" s="117"/>
      <c r="G42" s="117"/>
      <c r="H42" s="117"/>
      <c r="I42" s="2"/>
    </row>
    <row r="43" spans="1:9">
      <c r="A43" s="39"/>
      <c r="B43" s="39"/>
      <c r="C43" s="2"/>
      <c r="D43" s="2"/>
      <c r="E43" s="117"/>
      <c r="F43" s="117"/>
      <c r="G43" s="117"/>
      <c r="H43" s="117"/>
      <c r="I43" s="2"/>
    </row>
    <row r="44" spans="1:9">
      <c r="C44" s="2"/>
      <c r="D44" s="2"/>
      <c r="E44" s="117"/>
      <c r="F44" s="117"/>
      <c r="G44" s="117"/>
      <c r="H44" s="11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5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33:D33"/>
    <mergeCell ref="C32:D32"/>
    <mergeCell ref="G25:G26"/>
    <mergeCell ref="C27:D31"/>
    <mergeCell ref="E21:F21"/>
    <mergeCell ref="E22:G23"/>
    <mergeCell ref="E34:G35"/>
    <mergeCell ref="A6:B20"/>
    <mergeCell ref="A21:B25"/>
    <mergeCell ref="C18:D18"/>
    <mergeCell ref="C25:D26"/>
    <mergeCell ref="E25:E26"/>
    <mergeCell ref="F25:F26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570000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77000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570000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570000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570000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2024-05-01T08:36:18Z</dcterms:modified>
</cp:coreProperties>
</file>