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6DB8161-03C4-448E-8BB5-F4B183D1977D}" xr6:coauthVersionLast="47" xr6:coauthVersionMax="47" xr10:uidLastSave="{00000000-0000-0000-0000-000000000000}"/>
  <bookViews>
    <workbookView xWindow="3840" yWindow="0" windowWidth="21600" windowHeight="14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<sst xmlns="http://schemas.openxmlformats.org/spreadsheetml/2006/main" count="83" uniqueCount="73">
  <si>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</si>
  <si>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</si>
  <si>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</si>
  <si>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</si>
  <si>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</si>
  <si>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</si>
  <si>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</si>
  <si>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</si>
  <si>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</si>
  <si>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</si>
  <si>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</si>
  <si>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</si>
  <si>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</si>
  <si>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</si>
  <si>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</si>
  <si>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</si>
  <si>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</si>
  <si>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</si>
  <si>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</si>
  <si>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</si>
  <si>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</si>
  <si>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</si>
  <si>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</si>
  <si>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</si>
  <si>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</si>
  <si>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</si>
  <si>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</si>
  <si>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</si>
  <si>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</si>
  <si>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</si>
  <si>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</si>
  <si>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</si>
  <si>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</si>
  <si>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</si>
  <si>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</si>
  <si>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</si>
  <si>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</si>
  <si>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</si>
  <si>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</si>
  <si>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</si>
  <si>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</si>
  <si>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</si>
  <si>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</si>
  <si>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</si>
  <si>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</si>
  <si>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</si>
  <si>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</si>
  <si>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</si>
  <si>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</si>
  <si>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</si>
  <si>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</si>
  <si>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</si>
  <si>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</si>
  <si>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</si>
  <si>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</si>
  <si>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</si>
  <si>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</si>
  <si>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</si>
  <si>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</si>
  <si>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</si>
  <si>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</si>
  <si>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인텔 코어i9-12세대 12900 (엘더레이크) (정품)</t>
    <phoneticPr fontId="1" type="noConversion"/>
  </si>
  <si>
    <t>NZXT KRAKEN X73</t>
    <phoneticPr fontId="1" type="noConversion"/>
  </si>
  <si>
    <t>MSI MAG B660M 박격포 DDR4</t>
    <phoneticPr fontId="1" type="noConversion"/>
  </si>
  <si>
    <t>GIGABYTE 지포스 RTX 3050 EAGLE D6 8GB 피씨디렉트</t>
    <phoneticPr fontId="1" type="noConversion"/>
  </si>
  <si>
    <t>삼성전자 PM9A1 M.2 NVMe 병행수입 (512GB)</t>
    <phoneticPr fontId="1" type="noConversion"/>
  </si>
  <si>
    <t>DAVEN KAISER AIR 강화유리 (블랙)</t>
    <phoneticPr fontId="1" type="noConversion"/>
  </si>
  <si>
    <t>시소닉 FOCUS GOLD GM-850 Modular</t>
    <phoneticPr fontId="1" type="noConversion"/>
  </si>
  <si>
    <t>기존 램</t>
    <phoneticPr fontId="1" type="noConversion"/>
  </si>
  <si>
    <t xml:space="preserve"> </t>
    <phoneticPr fontId="1" type="noConversion"/>
  </si>
  <si>
    <t>웹결제</t>
  </si>
  <si>
    <t>이동율</t>
    <phoneticPr fontId="1" type="noConversion"/>
  </si>
  <si>
    <t>010-4560-8214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</si>
</sst>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4" t="s">
        <v>52</v>
      </c>
      <c r="B1" s="20" t="s">
        <v>71</v>
      </c>
      <c r="C1" s="96" t="s">
        <v>60</v>
      </c>
      <c r="D1" s="97"/>
      <c r="E1" s="41"/>
      <c r="F1" s="42"/>
      <c r="G1" s="42"/>
      <c r="H1" s="43"/>
    </row>
    <row r="2" spans="1:9" ht="22.5" customHeight="1">
      <c r="A2" s="15" t="s">
        <v>40</v>
      </c>
      <c r="B2" s="19" t="s">
        <v>72</v>
      </c>
      <c r="C2" s="98"/>
      <c r="D2" s="99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45202</v>
      </c>
      <c r="C3" s="15" t="s">
        <v>42</v>
      </c>
      <c r="D3" s="18"/>
      <c r="E3" s="44"/>
      <c r="F3" s="45"/>
      <c r="G3" s="45"/>
      <c r="H3" s="46"/>
    </row>
    <row r="4" spans="1:9" ht="22.5" customHeight="1">
      <c r="A4" s="14" t="s">
        <v>39</v>
      </c>
      <c r="B4" s="100"/>
      <c r="C4" s="100"/>
      <c r="D4" s="10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1" t="s">
        <v>54</v>
      </c>
      <c r="B6" s="112"/>
      <c r="C6" s="55" t="s">
        <v>61</v>
      </c>
      <c r="D6" s="56"/>
      <c r="E6" s="3" t="s">
        <v>6</v>
      </c>
      <c r="F6" s="6">
        <v>687000</v>
      </c>
      <c r="G6" s="3">
        <v>1</v>
      </c>
      <c r="H6" s="6">
        <f>F6*G6</f>
        <v>687000</v>
      </c>
      <c r="I6" s="2"/>
    </row>
    <row r="7" spans="1:9" ht="24" customHeight="1">
      <c r="A7" s="113"/>
      <c r="B7" s="114"/>
      <c r="C7" s="55" t="s">
        <v>62</v>
      </c>
      <c r="D7" s="56"/>
      <c r="E7" s="23" t="s">
        <v>13</v>
      </c>
      <c r="F7" s="6">
        <v>252000</v>
      </c>
      <c r="G7" s="3">
        <v>1</v>
      </c>
      <c r="H7" s="6">
        <f t="shared" ref="H7:H19" si="0">F7*G7</f>
        <v>252000</v>
      </c>
      <c r="I7" s="2"/>
    </row>
    <row r="8" spans="1:9" ht="25.5" customHeight="1">
      <c r="A8" s="113"/>
      <c r="B8" s="114"/>
      <c r="C8" s="57" t="s">
        <v>63</v>
      </c>
      <c r="D8" s="58"/>
      <c r="E8" s="3" t="s">
        <v>7</v>
      </c>
      <c r="F8" s="6">
        <v>217000</v>
      </c>
      <c r="G8" s="3">
        <v>1</v>
      </c>
      <c r="H8" s="6">
        <f t="shared" si="0"/>
        <v>217000</v>
      </c>
      <c r="I8" s="2"/>
    </row>
    <row r="9" spans="1:9" ht="37.5" customHeight="1">
      <c r="A9" s="113"/>
      <c r="B9" s="114"/>
      <c r="C9" s="55" t="s">
        <v>68</v>
      </c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13"/>
      <c r="B10" s="114"/>
      <c r="C10" s="55" t="s">
        <v>64</v>
      </c>
      <c r="D10" s="56"/>
      <c r="E10" s="3" t="s">
        <v>9</v>
      </c>
      <c r="F10" s="6">
        <v>421000</v>
      </c>
      <c r="G10" s="3">
        <v>1</v>
      </c>
      <c r="H10" s="6">
        <f t="shared" si="0"/>
        <v>421000</v>
      </c>
      <c r="I10" s="2"/>
    </row>
    <row r="11" spans="1:9" ht="24" customHeight="1">
      <c r="A11" s="113"/>
      <c r="B11" s="114"/>
      <c r="C11" s="109"/>
      <c r="D11" s="110"/>
      <c r="E11" s="3"/>
      <c r="F11" s="6"/>
      <c r="G11" s="3"/>
      <c r="H11" s="6">
        <f t="shared" si="0"/>
        <v>0</v>
      </c>
      <c r="I11" s="2"/>
    </row>
    <row r="12" spans="1:9" ht="24" customHeight="1">
      <c r="A12" s="113"/>
      <c r="B12" s="114"/>
      <c r="C12" s="55" t="s">
        <v>65</v>
      </c>
      <c r="D12" s="56"/>
      <c r="E12" s="3" t="s">
        <v>10</v>
      </c>
      <c r="F12" s="6">
        <v>81000</v>
      </c>
      <c r="G12" s="3">
        <v>1</v>
      </c>
      <c r="H12" s="6">
        <f t="shared" si="0"/>
        <v>81000</v>
      </c>
      <c r="I12" s="2"/>
    </row>
    <row r="13" spans="1:9" ht="24" customHeight="1">
      <c r="A13" s="113"/>
      <c r="B13" s="114"/>
      <c r="C13" s="93"/>
      <c r="D13" s="94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113"/>
      <c r="B14" s="114"/>
      <c r="C14" s="93" t="s">
        <v>66</v>
      </c>
      <c r="D14" s="94"/>
      <c r="E14" s="3" t="s">
        <v>11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113"/>
      <c r="B15" s="114"/>
      <c r="C15" s="93" t="s">
        <v>67</v>
      </c>
      <c r="D15" s="94"/>
      <c r="E15" s="3" t="s">
        <v>12</v>
      </c>
      <c r="F15" s="6">
        <v>165000</v>
      </c>
      <c r="G15" s="3">
        <v>1</v>
      </c>
      <c r="H15" s="6">
        <f t="shared" si="0"/>
        <v>165000</v>
      </c>
      <c r="I15" s="2"/>
    </row>
    <row r="16" spans="1:9" ht="24" customHeight="1">
      <c r="A16" s="113"/>
      <c r="B16" s="114"/>
      <c r="C16" s="105"/>
      <c r="D16" s="10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3"/>
      <c r="B17" s="114"/>
      <c r="C17" s="74" t="s">
        <v>17</v>
      </c>
      <c r="D17" s="7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3"/>
      <c r="B18" s="114"/>
      <c r="C18" s="107" t="s">
        <v>50</v>
      </c>
      <c r="D18" s="10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3"/>
      <c r="B19" s="114"/>
      <c r="C19" s="103"/>
      <c r="D19" s="104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15" t="s">
        <v>55</v>
      </c>
      <c r="B20" s="116"/>
      <c r="C20" s="102" t="s">
        <v>16</v>
      </c>
      <c r="D20" s="102"/>
      <c r="E20" s="76">
        <f>SUM(H6:H19)</f>
        <v>1926000</v>
      </c>
      <c r="F20" s="76"/>
      <c r="G20" s="25">
        <v>1</v>
      </c>
      <c r="H20" s="52" t="s">
        <v>18</v>
      </c>
      <c r="I20" s="2"/>
    </row>
    <row r="21" spans="1:9" ht="12.75" customHeight="1">
      <c r="A21" s="117"/>
      <c r="B21" s="118"/>
      <c r="C21" s="102"/>
      <c r="D21" s="102"/>
      <c r="E21" s="76">
        <f>E20*G20</f>
        <v>1926000</v>
      </c>
      <c r="F21" s="76"/>
      <c r="G21" s="76"/>
      <c r="H21" s="52"/>
      <c r="I21" s="2"/>
    </row>
    <row r="22" spans="1:9" ht="12.75" customHeight="1">
      <c r="A22" s="117"/>
      <c r="B22" s="118"/>
      <c r="C22" s="102"/>
      <c r="D22" s="102"/>
      <c r="E22" s="76"/>
      <c r="F22" s="76"/>
      <c r="G22" s="76"/>
      <c r="H22" s="52"/>
      <c r="I22" s="2"/>
    </row>
    <row r="23" spans="1:9" ht="17.25" customHeight="1">
      <c r="A23" s="117"/>
      <c r="B23" s="118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9"/>
      <c r="B24" s="120"/>
      <c r="C24" s="93"/>
      <c r="D24" s="94"/>
      <c r="E24" s="5"/>
      <c r="F24" s="6"/>
      <c r="G24" s="3"/>
      <c r="H24" s="6">
        <f>F24*G24</f>
        <v>0</v>
      </c>
      <c r="I24" s="2"/>
    </row>
    <row r="25" spans="1:9" ht="25.15" customHeight="1">
      <c r="A25" s="68"/>
      <c r="B25" s="69"/>
      <c r="C25" s="95"/>
      <c r="D25" s="94"/>
      <c r="E25" s="28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95"/>
      <c r="D26" s="94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74"/>
      <c r="D27" s="75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74"/>
      <c r="D28" s="75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74" t="s">
        <v>69</v>
      </c>
      <c r="D29" s="75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74"/>
      <c r="D30" s="7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74"/>
      <c r="D31" s="75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7" t="b">
        <f>IF(F37="현금(이체X)",Sheet2!C1,IF(F37="카드",Sheet2!C1,IF(F37="이체 및 현금영수증",Sheet2!C1,IF(F37="카드+현금",Sheet2!C2,IF(F37="이체 및 세금계산서",Sheet2!C1)))))</f>
        <v>0</v>
      </c>
      <c r="D33" s="88"/>
      <c r="E33" s="77">
        <f>SUM(H24:H32)</f>
        <v>0</v>
      </c>
      <c r="F33" s="78"/>
      <c r="G33" s="78"/>
      <c r="H33" s="50" t="s">
        <v>18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32</v>
      </c>
      <c r="B35" s="67"/>
      <c r="C35" s="85"/>
      <c r="D35" s="86"/>
      <c r="E35" s="8" t="s">
        <v>4</v>
      </c>
      <c r="F35" s="61">
        <f>SUM(E21,E33)</f>
        <v>1926000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83"/>
      <c r="D36" s="84"/>
      <c r="E36" s="8" t="s">
        <v>19</v>
      </c>
      <c r="F36" s="59">
        <f>F35*1.1-F35</f>
        <v>192600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81" t="s">
        <v>70</v>
      </c>
      <c r="G37" s="82"/>
      <c r="H37" s="29" t="str">
        <f>IF(F37="현금(이체X)",Sheet2!B2,IF(F37="웹결제",Sheet2!A6,IF(F37="이체 및 현금영수증",Sheet2!B1,IF(F37="카드+현금",Sheet2!B3,IF(F37="이체 및 세금계산서",Sheet2!B1)))))</f>
        <v>VAT + 기타수수료</v>
      </c>
      <c r="I37" s="2"/>
    </row>
    <row r="38" spans="1:9" ht="19.5" customHeight="1">
      <c r="A38" s="31" t="s">
        <v>28</v>
      </c>
      <c r="B38" s="32"/>
      <c r="C38" s="37">
        <f>SUM(C35:C36)-C37</f>
        <v>0</v>
      </c>
      <c r="D38" s="38"/>
      <c r="E38" s="22" t="s">
        <v>27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IF(F37="현금(이체X)",F35,IF(F37="웹결제",ROUND(Sheet2!B5,-4),IF(F37="이체 및 현금영수증",F35+F35*10%,IF(F37="이체 및 세금계산서",F35+F35*10%,IF(F37="이체 및 세금계산서",F35+F35*10%,)))))-F38</f>
        <v>2160000</v>
      </c>
      <c r="G39" s="62"/>
      <c r="H39" s="27" t="str">
        <f>IF(F37="현금(이체X)",Sheet2!B2,IF(F37="웹결제",Sheet2!A6,IF(F37="이체 및 현금영수증",Sheet2!B1,IF(F37="카드+현금",Sheet2!B3,IF(F37="이체 및 세금계산서",Sheet2!B1)))))</f>
        <v>VAT + 기타수수료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 t="s">
        <v>57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58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1926000</v>
      </c>
    </row>
    <row r="5" spans="1:5">
      <c r="A5" t="s">
        <v>38</v>
      </c>
      <c r="B5">
        <f>B4*1.12</f>
        <v>2157120</v>
      </c>
    </row>
    <row r="6" spans="1:5">
      <c r="A6" t="s">
        <v>59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51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2022-06-11T04:56:34Z</cp:lastPrinted>
  <dcterms:created xsi:type="dcterms:W3CDTF">2019-03-28T03:58:09Z</dcterms:created>
  <dcterms:modified xsi:type="dcterms:W3CDTF">2023-10-03T06:26:23Z</dcterms:modified>
</cp:coreProperties>
</file>