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809AB06-7FD6-4937-899A-9053A8DF9F4E}" xr6:coauthVersionLast="47" xr6:coauthVersionMax="47" xr10:uidLastSave="{00000000-0000-0000-0000-000000000000}"/>
  <bookViews>
    <workbookView xWindow="1830" yWindow="5070" windowWidth="3657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<sst xmlns="http://schemas.openxmlformats.org/spreadsheetml/2006/main" count="89" uniqueCount="79">
  <si>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</si>
  <si>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</si>
  <si>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</si>
  <si>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</si>
  <si>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</si>
  <si>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</si>
  <si>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</si>
  <si>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</si>
  <si>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</si>
  <si>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</si>
  <si>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</si>
  <si>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</si>
  <si>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</si>
  <si>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</si>
  <si>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</si>
  <si>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</si>
  <si>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</si>
  <si>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</si>
  <si>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</si>
  <si>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</si>
  <si>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</si>
  <si>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</si>
  <si>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</si>
  <si>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</si>
  <si>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</si>
  <si>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</si>
  <si>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</si>
  <si>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</si>
  <si>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</si>
  <si>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</si>
  <si>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</si>
  <si>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</si>
  <si>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</si>
  <si>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</si>
  <si>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</si>
  <si>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</si>
  <si>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</si>
  <si>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</si>
  <si>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</si>
  <si>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</si>
  <si>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</si>
  <si>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</si>
  <si>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</si>
  <si>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</si>
  <si>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</si>
  <si>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</si>
  <si>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</si>
  <si>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</si>
  <si>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</si>
  <si>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</si>
  <si>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</si>
  <si>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</si>
  <si>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</si>
  <si>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</si>
  <si>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</si>
  <si>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</si>
  <si>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</si>
  <si>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</si>
  <si>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</si>
  <si>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</si>
  <si>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</si>
  <si>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</si>
  <si>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</si>
  <si>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모니터</t>
    <phoneticPr fontId="1" type="noConversion"/>
  </si>
  <si>
    <t>인텔 코어i5-10세대 10400 (코멧레이크S) (정품)</t>
    <phoneticPr fontId="1" type="noConversion"/>
  </si>
  <si>
    <t>ASUS PRIME H510M-A 코잇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</si>
  <si>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</si>
  <si>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</si>
  <si>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앱코 NCORE 커넬 강화유리</t>
    <phoneticPr fontId="1" type="noConversion"/>
  </si>
  <si>
    <t>인텔UHD 630 내장그래픽</t>
    <phoneticPr fontId="1" type="noConversion"/>
  </si>
  <si>
    <t>인텔정품쿨러</t>
    <phoneticPr fontId="1" type="noConversion"/>
  </si>
  <si>
    <t>마이크로닉스 COOLMAX VISION II 500W</t>
    <phoneticPr fontId="1" type="noConversion"/>
  </si>
  <si>
    <t>LG전자 27MK430H</t>
    <phoneticPr fontId="1" type="noConversion"/>
  </si>
  <si>
    <t>R5 5625U / 8GB RAM / M.2(NVMe) / 256GB SSD / 운영체제미포함 / Radeon / 15형 / 250nits / 1920x1080 (FHD) / 1.6~2Kg / 블랙 / 숫자키보드 / USB 3.1 / USBType-C / USBType-A / HDMI / SD CARD / 블루투스 / 무선랜 / 기본제품 / 네로 / 바르셀로 / 라이젠 5</t>
    <phoneticPr fontId="1" type="noConversion"/>
  </si>
  <si>
    <t>노트북 및
OS셋팅포함</t>
    <phoneticPr fontId="1" type="noConversion"/>
  </si>
  <si>
    <t>노트북쿨링</t>
    <phoneticPr fontId="1" type="noConversion"/>
  </si>
  <si>
    <t>[HP] 네로 15s-eq3043AU R5-5625U</t>
    <phoneticPr fontId="1" type="noConversion"/>
  </si>
  <si>
    <t>이체 및 세금계산서</t>
  </si>
  <si>
    <t>이끌림컴퍼니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</si>
</sst>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2" zoomScaleNormal="100" zoomScaleSheetLayoutView="100" workbookViewId="0">
      <selection activeCell="F28" sqref="F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78</v>
      </c>
      <c r="C1" s="107" t="s">
        <v>59</v>
      </c>
      <c r="D1" s="108"/>
      <c r="E1" s="41"/>
      <c r="F1" s="42"/>
      <c r="G1" s="42"/>
      <c r="H1" s="43"/>
    </row>
    <row r="2" spans="1:9" ht="22.5" customHeight="1">
      <c r="A2" s="15" t="s">
        <v>40</v>
      </c>
      <c r="B2" s="29"/>
      <c r="C2" s="109"/>
      <c r="D2" s="110"/>
      <c r="E2" s="44"/>
      <c r="F2" s="45"/>
      <c r="G2" s="45"/>
      <c r="H2" s="46"/>
    </row>
    <row r="3" spans="1:9" ht="22.5" customHeight="1">
      <c r="A3" s="15" t="s">
        <v>41</v>
      </c>
      <c r="B3" s="16">
        <f ca="1">TODAY()</f>
        <v>44839</v>
      </c>
      <c r="C3" s="15" t="s">
        <v>42</v>
      </c>
      <c r="D3" s="18">
        <v>44828</v>
      </c>
      <c r="E3" s="44"/>
      <c r="F3" s="45"/>
      <c r="G3" s="45"/>
      <c r="H3" s="46"/>
    </row>
    <row r="4" spans="1:9" ht="22.5" customHeight="1">
      <c r="A4" s="14" t="s">
        <v>39</v>
      </c>
      <c r="B4" s="111"/>
      <c r="C4" s="111"/>
      <c r="D4" s="112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53</v>
      </c>
      <c r="B6" s="97"/>
      <c r="C6" s="55" t="s">
        <v>64</v>
      </c>
      <c r="D6" s="56"/>
      <c r="E6" s="3" t="s">
        <v>6</v>
      </c>
      <c r="F6" s="6">
        <v>254000</v>
      </c>
      <c r="G6" s="3">
        <v>1</v>
      </c>
      <c r="H6" s="6">
        <f>F6*G6</f>
        <v>254000</v>
      </c>
      <c r="I6" s="2"/>
    </row>
    <row r="7" spans="1:9" ht="24" customHeight="1">
      <c r="A7" s="98"/>
      <c r="B7" s="99"/>
      <c r="C7" s="55" t="s">
        <v>70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8"/>
      <c r="B8" s="99"/>
      <c r="C8" s="57" t="s">
        <v>65</v>
      </c>
      <c r="D8" s="58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98"/>
      <c r="B9" s="99"/>
      <c r="C9" s="55" t="s">
        <v>66</v>
      </c>
      <c r="D9" s="56"/>
      <c r="E9" s="3" t="s">
        <v>8</v>
      </c>
      <c r="F9" s="6">
        <v>70000</v>
      </c>
      <c r="G9" s="3">
        <v>1</v>
      </c>
      <c r="H9" s="6">
        <f t="shared" si="0"/>
        <v>70000</v>
      </c>
      <c r="I9" s="2"/>
    </row>
    <row r="10" spans="1:9" ht="24" customHeight="1">
      <c r="A10" s="98"/>
      <c r="B10" s="99"/>
      <c r="C10" s="55" t="s">
        <v>69</v>
      </c>
      <c r="D10" s="56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98"/>
      <c r="B11" s="99"/>
      <c r="C11" s="120"/>
      <c r="D11" s="12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98"/>
      <c r="B12" s="99"/>
      <c r="C12" s="122" t="s">
        <v>67</v>
      </c>
      <c r="D12" s="56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98"/>
      <c r="B13" s="99"/>
      <c r="C13" s="86"/>
      <c r="D13" s="87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98"/>
      <c r="B14" s="99"/>
      <c r="C14" s="86" t="s">
        <v>68</v>
      </c>
      <c r="D14" s="87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98"/>
      <c r="B15" s="99"/>
      <c r="C15" s="86" t="s">
        <v>71</v>
      </c>
      <c r="D15" s="87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98"/>
      <c r="B16" s="99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61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4"/>
      <c r="D19" s="115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54</v>
      </c>
      <c r="B20" s="101"/>
      <c r="C20" s="113" t="s">
        <v>16</v>
      </c>
      <c r="D20" s="113"/>
      <c r="E20" s="91">
        <f>SUM(H6:H19)</f>
        <v>615000</v>
      </c>
      <c r="F20" s="91"/>
      <c r="G20" s="24">
        <v>1</v>
      </c>
      <c r="H20" s="52" t="s">
        <v>18</v>
      </c>
      <c r="I20" s="2"/>
    </row>
    <row r="21" spans="1:9" ht="12.75" customHeight="1">
      <c r="A21" s="102"/>
      <c r="B21" s="103"/>
      <c r="C21" s="113"/>
      <c r="D21" s="113"/>
      <c r="E21" s="91">
        <f>E20*G20</f>
        <v>615000</v>
      </c>
      <c r="F21" s="91"/>
      <c r="G21" s="91"/>
      <c r="H21" s="52"/>
      <c r="I21" s="2"/>
    </row>
    <row r="22" spans="1:9" ht="12.75" customHeight="1">
      <c r="A22" s="102"/>
      <c r="B22" s="103"/>
      <c r="C22" s="113"/>
      <c r="D22" s="113"/>
      <c r="E22" s="91"/>
      <c r="F22" s="91"/>
      <c r="G22" s="91"/>
      <c r="H22" s="52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4"/>
      <c r="B24" s="105"/>
      <c r="C24" s="86" t="s">
        <v>72</v>
      </c>
      <c r="D24" s="87"/>
      <c r="E24" s="5" t="s">
        <v>63</v>
      </c>
      <c r="F24" s="6">
        <v>195000</v>
      </c>
      <c r="G24" s="3">
        <v>4</v>
      </c>
      <c r="H24" s="6">
        <f>F24*G24</f>
        <v>780000</v>
      </c>
      <c r="I24" s="2"/>
    </row>
    <row r="25" spans="1:9" ht="25.15" customHeight="1">
      <c r="A25" s="68"/>
      <c r="B25" s="69"/>
      <c r="C25" s="88" t="s">
        <v>76</v>
      </c>
      <c r="D25" s="87"/>
      <c r="E25" s="129" t="s">
        <v>74</v>
      </c>
      <c r="F25" s="6">
        <v>500000</v>
      </c>
      <c r="G25" s="3">
        <v>2</v>
      </c>
      <c r="H25" s="6">
        <f>F25*G25</f>
        <v>1000000</v>
      </c>
      <c r="I25" s="2"/>
    </row>
    <row r="26" spans="1:9">
      <c r="A26" s="70"/>
      <c r="B26" s="71"/>
      <c r="C26" s="123" t="s">
        <v>73</v>
      </c>
      <c r="D26" s="124"/>
      <c r="E26" s="5" t="s">
        <v>75</v>
      </c>
      <c r="F26" s="6">
        <v>20000</v>
      </c>
      <c r="G26" s="3">
        <v>2</v>
      </c>
      <c r="H26" s="6">
        <f t="shared" ref="H26:H32" si="1">F26*G26</f>
        <v>40000</v>
      </c>
      <c r="I26" s="2"/>
    </row>
    <row r="27" spans="1:9">
      <c r="A27" s="70"/>
      <c r="B27" s="71"/>
      <c r="C27" s="125"/>
      <c r="D27" s="126"/>
      <c r="E27" s="5"/>
      <c r="F27" s="6"/>
      <c r="G27" s="3"/>
      <c r="H27" s="6">
        <f>F27*G27</f>
        <v>0</v>
      </c>
      <c r="I27" s="2"/>
    </row>
    <row r="28" spans="1:9">
      <c r="A28" s="70"/>
      <c r="B28" s="71"/>
      <c r="C28" s="125"/>
      <c r="D28" s="126"/>
      <c r="E28" s="5"/>
      <c r="F28" s="6"/>
      <c r="G28" s="3"/>
      <c r="H28" s="6">
        <f>F28*G28</f>
        <v>0</v>
      </c>
      <c r="I28" s="2"/>
    </row>
    <row r="29" spans="1:9">
      <c r="A29" s="70"/>
      <c r="B29" s="71"/>
      <c r="C29" s="125"/>
      <c r="D29" s="126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125"/>
      <c r="D30" s="12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125"/>
      <c r="D31" s="126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127"/>
      <c r="D32" s="128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29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2">
        <f>SUM(H24:H32)</f>
        <v>1820000</v>
      </c>
      <c r="F33" s="93"/>
      <c r="G33" s="93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4"/>
      <c r="F34" s="95"/>
      <c r="G34" s="95"/>
      <c r="H34" s="51"/>
      <c r="I34" s="2"/>
    </row>
    <row r="35" spans="1:9" ht="16.5" customHeight="1">
      <c r="A35" s="66" t="s">
        <v>32</v>
      </c>
      <c r="B35" s="67"/>
      <c r="C35" s="78"/>
      <c r="D35" s="79"/>
      <c r="E35" s="8" t="s">
        <v>4</v>
      </c>
      <c r="F35" s="61">
        <f>SUM(E21,E33)</f>
        <v>2435000</v>
      </c>
      <c r="G35" s="61"/>
      <c r="H35" s="9" t="s">
        <v>18</v>
      </c>
      <c r="I35" s="2"/>
    </row>
    <row r="36" spans="1:9" ht="16.5" customHeight="1">
      <c r="A36" s="66" t="s">
        <v>31</v>
      </c>
      <c r="B36" s="67"/>
      <c r="C36" s="76"/>
      <c r="D36" s="77"/>
      <c r="E36" s="8" t="s">
        <v>19</v>
      </c>
      <c r="F36" s="59">
        <f>F35*1.1-F35</f>
        <v>243500</v>
      </c>
      <c r="G36" s="60"/>
      <c r="H36" s="10"/>
      <c r="I36" s="2"/>
    </row>
    <row r="37" spans="1:9" ht="17.25" customHeight="1">
      <c r="A37" s="66" t="s">
        <v>27</v>
      </c>
      <c r="B37" s="67"/>
      <c r="C37" s="35"/>
      <c r="D37" s="36"/>
      <c r="E37" s="8" t="s">
        <v>26</v>
      </c>
      <c r="F37" s="74" t="s">
        <v>77</v>
      </c>
      <c r="G37" s="75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1" t="s">
        <v>28</v>
      </c>
      <c r="B38" s="32"/>
      <c r="C38" s="37">
        <f>SUM(C35:C36)-C37</f>
        <v>0</v>
      </c>
      <c r="D38" s="38"/>
      <c r="E38" s="21" t="s">
        <v>27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5" t="s">
        <v>20</v>
      </c>
      <c r="F39" s="62">
        <f>IF(F37="현금(이체X)",F35,IF(F37="웹결제",ROUND(Sheet2!B6,-4),IF(F37="이체 및 현금영수증",F35+F35*10%,IF(F37="이체 및 세금계산서",F35+F35*10%,IF(F37="이체 및 세금계산서",F35+F35*10%,)))))-F38</f>
        <v>2678500</v>
      </c>
      <c r="G39" s="62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6" t="s">
        <v>60</v>
      </c>
      <c r="G40" s="106"/>
      <c r="H40" s="27">
        <f>F39-(F36+F35)</f>
        <v>0</v>
      </c>
      <c r="I40" s="2"/>
    </row>
    <row r="41" spans="1:9" ht="16.5" customHeight="1">
      <c r="C41" s="2"/>
      <c r="D41" s="2"/>
      <c r="E41" s="30" t="s">
        <v>56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49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A6:B19"/>
    <mergeCell ref="A20:B24"/>
    <mergeCell ref="C26:D32"/>
    <mergeCell ref="F37:G37"/>
    <mergeCell ref="C36:D36"/>
    <mergeCell ref="C35:D35"/>
    <mergeCell ref="C33:D34"/>
    <mergeCell ref="C23:D23"/>
    <mergeCell ref="C24:D24"/>
    <mergeCell ref="C25:D25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2435000</v>
      </c>
    </row>
    <row r="5" spans="1:5">
      <c r="A5" t="s">
        <v>38</v>
      </c>
      <c r="B5">
        <f>B4*1.12</f>
        <v>2727200.0000000005</v>
      </c>
    </row>
    <row r="6" spans="1:5">
      <c r="A6" t="s">
        <v>58</v>
      </c>
      <c r="B6">
        <f>B4*1.13</f>
        <v>2751549.9999999995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2022-10-05T09:40:24Z</dcterms:modified>
</cp:coreProperties>
</file>