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547BF0FF-E6C7-4508-9D8E-52A07C126C36}" xr6:coauthVersionLast="45" xr6:coauthVersionMax="45" xr10:uidLastSave="{9BDC907D-BE6D-4144-971B-A1425A7272DC}"/>
  <bookViews>
    <workbookView xWindow="15504" yWindow="408" windowWidth="7536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B4" i="2" l="1"/>
  <c r="B5" i="2" s="1"/>
  <c r="F35" i="1"/>
  <c r="C36" i="1"/>
  <c r="C38" i="1" s="1"/>
  <c r="F39" i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<sst xmlns="http://schemas.openxmlformats.org/spreadsheetml/2006/main" count="97" uniqueCount="87">
  <si>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</si>
  <si>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</si>
  <si>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</si>
  <si>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</si>
  <si>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</si>
  <si>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</si>
  <si>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</si>
  <si>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</si>
  <si>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</si>
  <si>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</si>
  <si>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</si>
  <si>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</si>
  <si>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</si>
  <si>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</si>
  <si>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</si>
  <si>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</si>
  <si>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</si>
  <si>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</si>
  <si>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</si>
  <si>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</si>
  <si>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</si>
  <si>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</si>
  <si>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</si>
  <si>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</si>
  <si>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</si>
  <si>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</si>
  <si>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</si>
  <si>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</si>
  <si>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</si>
  <si>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</si>
  <si>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</si>
  <si>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</si>
  <si>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</si>
  <si>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</si>
  <si>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</si>
  <si>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</si>
  <si>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</si>
  <si>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</si>
  <si>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</si>
  <si>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</si>
  <si>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</si>
  <si>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</si>
  <si>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</si>
  <si>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</si>
  <si>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</si>
  <si>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</si>
  <si>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</si>
  <si>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</si>
  <si>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</si>
  <si>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</si>
  <si>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</si>
  <si>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</si>
  <si>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</si>
  <si>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</si>
  <si>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</si>
  <si>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</si>
  <si>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</si>
  <si>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</si>
  <si>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</si>
  <si>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</si>
  <si>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</si>
  <si>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</si>
  <si>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</si>
  <si>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</si>
  <si>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</si>
  <si>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</si>
  <si>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</si>
  <si>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이체 및 현금영수증</t>
  </si>
  <si>
    <t>AMD 라이젠7-3세대 3700X (마티스) (정품)</t>
    <phoneticPr fontId="1" type="noConversion"/>
  </si>
  <si>
    <t>건평정보통신 IPLEX Typhoon</t>
    <phoneticPr fontId="1" type="noConversion"/>
  </si>
  <si>
    <t>ASUS TUF B450M-PRO GAMING STCOM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</si>
  <si>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</si>
  <si>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</si>
  <si>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삼성전자 970 EVO Plus M.2 NVMe (500GB)</t>
    <phoneticPr fontId="1" type="noConversion"/>
  </si>
  <si>
    <t>Seagate BarraCuda 5400/256M (ST4000DM004, 4TB)</t>
    <phoneticPr fontId="1" type="noConversion"/>
  </si>
  <si>
    <t>LG전자 Super-Multi GH24NSD1 (벌크)</t>
    <phoneticPr fontId="1" type="noConversion"/>
  </si>
  <si>
    <t>래안텍 EdgeArt Q2775K HDR WQHD 베젤리스 리얼75 게이밍 무결점</t>
    <phoneticPr fontId="1" type="noConversion"/>
  </si>
  <si>
    <t>ABKO NCORE 아수라 풀 아크릴 (블랙)</t>
    <phoneticPr fontId="1" type="noConversion"/>
  </si>
  <si>
    <t>로지텍 G102 LIGHTSYNC (벌크)</t>
    <phoneticPr fontId="1" type="noConversion"/>
  </si>
  <si>
    <t>마이크로닉스 Classic II 600W +12V Single Rail 85+</t>
    <phoneticPr fontId="1" type="noConversion"/>
  </si>
  <si>
    <t>장패드 5mm</t>
    <phoneticPr fontId="1" type="noConversion"/>
  </si>
  <si>
    <t>윤재헌</t>
    <phoneticPr fontId="1" type="noConversion"/>
  </si>
  <si>
    <t>010-8978-4733</t>
    <phoneticPr fontId="1" type="noConversion"/>
  </si>
  <si>
    <t>영상편집 프로그램,유튜브 바로가기,음악다운프로그램</t>
    <phoneticPr fontId="1" type="noConversion"/>
  </si>
  <si>
    <t xml:space="preserve">게이밍 마우스 </t>
    <phoneticPr fontId="1" type="noConversion"/>
  </si>
  <si>
    <t>Britz 브리츠인터내셔널 BR-1000A Plus</t>
    <phoneticPr fontId="1" type="noConversion"/>
  </si>
  <si>
    <t>아차산로 70길 61 현대아파트 502동 1102호 오후3시경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</si>
</sst>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81</v>
      </c>
      <c r="C1" s="33" t="s">
        <v>47</v>
      </c>
      <c r="D1" s="34"/>
      <c r="E1" s="101"/>
      <c r="F1" s="102"/>
      <c r="G1" s="102"/>
      <c r="H1" s="103"/>
    </row>
    <row r="2" spans="1:9" ht="22.5" customHeight="1">
      <c r="A2" s="15" t="s">
        <v>48</v>
      </c>
      <c r="B2" s="22" t="s">
        <v>82</v>
      </c>
      <c r="C2" s="35"/>
      <c r="D2" s="36"/>
      <c r="E2" s="104"/>
      <c r="F2" s="105"/>
      <c r="G2" s="105"/>
      <c r="H2" s="106"/>
    </row>
    <row r="3" spans="1:9" ht="22.5" customHeight="1">
      <c r="A3" s="15" t="s">
        <v>49</v>
      </c>
      <c r="B3" s="17">
        <f ca="1">TODAY()</f>
        <v>44047</v>
      </c>
      <c r="C3" s="16" t="s">
        <v>50</v>
      </c>
      <c r="D3" s="21">
        <f ca="1">TODAY()+1</f>
        <v>44048</v>
      </c>
      <c r="E3" s="104"/>
      <c r="F3" s="105"/>
      <c r="G3" s="105"/>
      <c r="H3" s="106"/>
    </row>
    <row r="4" spans="1:9" ht="22.5" customHeight="1">
      <c r="A4" s="14" t="s">
        <v>46</v>
      </c>
      <c r="B4" s="39" t="s">
        <v>86</v>
      </c>
      <c r="C4" s="39"/>
      <c r="D4" s="40"/>
      <c r="E4" s="107"/>
      <c r="F4" s="108"/>
      <c r="G4" s="108"/>
      <c r="H4" s="109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13" t="s">
        <v>27</v>
      </c>
      <c r="B6" s="114"/>
      <c r="C6" s="59" t="s">
        <v>68</v>
      </c>
      <c r="D6" s="60"/>
      <c r="E6" s="3" t="s">
        <v>6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115"/>
      <c r="B7" s="116"/>
      <c r="C7" s="59" t="s">
        <v>69</v>
      </c>
      <c r="D7" s="60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15"/>
      <c r="B8" s="116"/>
      <c r="C8" s="59" t="s">
        <v>70</v>
      </c>
      <c r="D8" s="60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37.5" customHeight="1">
      <c r="A9" s="115"/>
      <c r="B9" s="116"/>
      <c r="C9" s="59" t="s">
        <v>71</v>
      </c>
      <c r="D9" s="60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4" customHeight="1">
      <c r="A10" s="115"/>
      <c r="B10" s="116"/>
      <c r="C10" s="59" t="s">
        <v>72</v>
      </c>
      <c r="D10" s="60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115"/>
      <c r="B11" s="116"/>
      <c r="C11" s="61" t="s">
        <v>73</v>
      </c>
      <c r="D11" s="62"/>
      <c r="E11" s="3" t="s">
        <v>10</v>
      </c>
      <c r="F11" s="6">
        <v>154000</v>
      </c>
      <c r="G11" s="3">
        <v>1</v>
      </c>
      <c r="H11" s="6">
        <f t="shared" si="0"/>
        <v>154000</v>
      </c>
      <c r="I11" s="2"/>
    </row>
    <row r="12" spans="1:9" ht="24" customHeight="1">
      <c r="A12" s="115"/>
      <c r="B12" s="116"/>
      <c r="C12" s="59" t="s">
        <v>74</v>
      </c>
      <c r="D12" s="60"/>
      <c r="E12" s="3" t="s">
        <v>11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24" customHeight="1">
      <c r="A13" s="115"/>
      <c r="B13" s="116"/>
      <c r="C13" s="48" t="s">
        <v>75</v>
      </c>
      <c r="D13" s="49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115"/>
      <c r="B14" s="116"/>
      <c r="C14" s="48" t="s">
        <v>77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15"/>
      <c r="B15" s="116"/>
      <c r="C15" s="48" t="s">
        <v>79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15"/>
      <c r="B16" s="116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15"/>
      <c r="B17" s="116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15"/>
      <c r="B18" s="116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15"/>
      <c r="B19" s="116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15"/>
      <c r="B20" s="116"/>
      <c r="C20" s="41" t="s">
        <v>18</v>
      </c>
      <c r="D20" s="41"/>
      <c r="E20" s="63">
        <f>SUM(H6:H19)</f>
        <v>1471000</v>
      </c>
      <c r="F20" s="63"/>
      <c r="G20" s="29">
        <v>1</v>
      </c>
      <c r="H20" s="112" t="s">
        <v>20</v>
      </c>
      <c r="I20" s="2"/>
    </row>
    <row r="21" spans="1:9" ht="12.75" customHeight="1">
      <c r="A21" s="115"/>
      <c r="B21" s="116"/>
      <c r="C21" s="41"/>
      <c r="D21" s="41"/>
      <c r="E21" s="63">
        <f>E20*G20</f>
        <v>1471000</v>
      </c>
      <c r="F21" s="63"/>
      <c r="G21" s="63"/>
      <c r="H21" s="112"/>
      <c r="I21" s="2"/>
    </row>
    <row r="22" spans="1:9" ht="12.75" customHeight="1">
      <c r="A22" s="115"/>
      <c r="B22" s="116"/>
      <c r="C22" s="41"/>
      <c r="D22" s="41"/>
      <c r="E22" s="63"/>
      <c r="F22" s="63"/>
      <c r="G22" s="63"/>
      <c r="H22" s="112"/>
      <c r="I22" s="2"/>
    </row>
    <row r="23" spans="1:9" ht="17.25" customHeight="1">
      <c r="A23" s="115"/>
      <c r="B23" s="116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17"/>
      <c r="B24" s="118"/>
      <c r="C24" s="48" t="s">
        <v>76</v>
      </c>
      <c r="D24" s="49"/>
      <c r="E24" s="5" t="s">
        <v>65</v>
      </c>
      <c r="F24" s="6">
        <v>192000</v>
      </c>
      <c r="G24" s="3">
        <v>1</v>
      </c>
      <c r="H24" s="6">
        <f>F24*G24</f>
        <v>192000</v>
      </c>
      <c r="I24" s="2"/>
    </row>
    <row r="25" spans="1:9" ht="25.2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 t="s">
        <v>77</v>
      </c>
      <c r="D25" s="49"/>
      <c r="E25" s="3" t="s">
        <v>63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74"/>
      <c r="B26" s="75"/>
      <c r="C26" s="50" t="s">
        <v>78</v>
      </c>
      <c r="D26" s="49"/>
      <c r="E26" s="5" t="s">
        <v>26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74"/>
      <c r="B27" s="75"/>
      <c r="C27" s="51" t="s">
        <v>80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4"/>
      <c r="B28" s="75"/>
      <c r="C28" s="51" t="s">
        <v>85</v>
      </c>
      <c r="D28" s="52"/>
      <c r="E28" s="5" t="s">
        <v>66</v>
      </c>
      <c r="F28" s="6">
        <v>55000</v>
      </c>
      <c r="G28" s="3">
        <v>1</v>
      </c>
      <c r="H28" s="6">
        <f t="shared" si="1"/>
        <v>55000</v>
      </c>
      <c r="I28" s="2"/>
    </row>
    <row r="29" spans="1:9">
      <c r="A29" s="74"/>
      <c r="B29" s="75"/>
      <c r="C29" s="51" t="s">
        <v>84</v>
      </c>
      <c r="D29" s="52"/>
      <c r="E29" s="5" t="s">
        <v>26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4"/>
      <c r="B30" s="75"/>
      <c r="C30" s="86" t="s">
        <v>83</v>
      </c>
      <c r="D30" s="87"/>
      <c r="E30" s="88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89"/>
      <c r="D31" s="90"/>
      <c r="E31" s="91"/>
      <c r="F31" s="6"/>
      <c r="G31" s="3"/>
      <c r="H31" s="6">
        <f t="shared" si="1"/>
        <v>0</v>
      </c>
      <c r="I31" s="2"/>
    </row>
    <row r="32" spans="1:9">
      <c r="A32" s="76"/>
      <c r="B32" s="77"/>
      <c r="C32" s="92"/>
      <c r="D32" s="93"/>
      <c r="E32" s="94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316000</v>
      </c>
      <c r="F33" s="65"/>
      <c r="G33" s="65"/>
      <c r="H33" s="110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11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21">
        <f>SUM(E21,E33)</f>
        <v>1787000</v>
      </c>
      <c r="G35" s="121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9">
        <f>F35*1.1-F35</f>
        <v>178700.00000000023</v>
      </c>
      <c r="G36" s="120"/>
      <c r="H36" s="10"/>
      <c r="I36" s="2"/>
    </row>
    <row r="37" spans="1:9" ht="17.25" customHeight="1">
      <c r="A37" s="70" t="s">
        <v>33</v>
      </c>
      <c r="B37" s="71"/>
      <c r="C37" s="95"/>
      <c r="D37" s="96"/>
      <c r="E37" s="8" t="s">
        <v>32</v>
      </c>
      <c r="F37" s="68" t="s">
        <v>67</v>
      </c>
      <c r="G37" s="69"/>
      <c r="H37" s="32"/>
      <c r="I37" s="2"/>
    </row>
    <row r="38" spans="1:9" ht="19.5" customHeight="1">
      <c r="A38" s="78" t="s">
        <v>34</v>
      </c>
      <c r="B38" s="79"/>
      <c r="C38" s="97">
        <f>SUM(C35:C36)-C37</f>
        <v>0</v>
      </c>
      <c r="D38" s="98"/>
      <c r="E38" s="25" t="s">
        <v>64</v>
      </c>
      <c r="F38" s="123"/>
      <c r="G38" s="124"/>
      <c r="H38" s="125"/>
      <c r="I38" s="2"/>
    </row>
    <row r="39" spans="1:9" ht="20.25" customHeight="1">
      <c r="A39" s="80"/>
      <c r="B39" s="81"/>
      <c r="C39" s="99"/>
      <c r="D39" s="100"/>
      <c r="E39" s="30" t="s">
        <v>22</v>
      </c>
      <c r="F39" s="122">
        <f>IF(F37="현금(이체X)",F35,IF(F37="카드",ROUND(Sheet2!B5,-4),IF(F37="이체 및 현금영수증",F35+F35*10%,IF(F37="이체 및 세금계산서",F35+F35*10%,IF(F37="이체 및 세금계산서",F35+F35*10%,)))))-F38</f>
        <v>1965700</v>
      </c>
      <c r="G39" s="122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9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0:E32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19:D19"/>
    <mergeCell ref="C15:D15"/>
    <mergeCell ref="C16:D16"/>
    <mergeCell ref="C18:D1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1787000</v>
      </c>
    </row>
    <row r="5" spans="1:6">
      <c r="A5" t="s">
        <v>45</v>
      </c>
      <c r="B5">
        <f>B4*1.13</f>
        <v>2019309.9999999998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2020-08-04T06:50:47Z</cp:lastPrinted>
  <dcterms:created xsi:type="dcterms:W3CDTF">2019-03-28T03:58:09Z</dcterms:created>
  <dcterms:modified xsi:type="dcterms:W3CDTF">2020-08-04T06:50:49Z</dcterms:modified>
</cp:coreProperties>
</file>