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3" documentId="8_{19E373BF-1BD3-40E6-A6BE-55BA7D8F696A}" xr6:coauthVersionLast="47" xr6:coauthVersionMax="47" xr10:uidLastSave="{8DA14925-7A10-407D-9FBC-9BE02C91B477}"/>
  <bookViews>
    <workbookView xWindow="3630" yWindow="4215" windowWidth="28800" windowHeight="153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<sst xmlns="http://schemas.openxmlformats.org/spreadsheetml/2006/main" count="113" uniqueCount="95">
  <si>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</si>
  <si>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</si>
  <si>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</si>
  <si>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</si>
  <si>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</si>
  <si>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</si>
  <si>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</si>
  <si>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</si>
  <si>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</si>
  <si>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</si>
  <si>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</si>
  <si>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</si>
  <si>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</si>
  <si>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</si>
  <si>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</si>
  <si>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</si>
  <si>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</si>
  <si>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</si>
  <si>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</si>
  <si>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</si>
  <si>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</si>
  <si>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</si>
  <si>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</si>
  <si>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</si>
  <si>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</si>
  <si>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</si>
  <si>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</si>
  <si>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</si>
  <si>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</si>
  <si>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</si>
  <si>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</si>
  <si>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</si>
  <si>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</si>
  <si>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</si>
  <si>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</si>
  <si>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</si>
  <si>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</si>
  <si>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</si>
  <si>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</si>
  <si>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</si>
  <si>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</si>
  <si>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</si>
  <si>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</si>
  <si>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</si>
  <si>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</si>
  <si>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</si>
  <si>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</si>
  <si>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</si>
  <si>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</si>
  <si>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</si>
  <si>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</si>
  <si>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</si>
  <si>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</si>
  <si>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</si>
  <si>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</si>
  <si>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</si>
  <si>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</si>
  <si>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</si>
  <si>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</si>
  <si>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</si>
  <si>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</si>
  <si>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</si>
  <si>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</si>
  <si>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</si>
  <si>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</si>
  <si>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</si>
  <si>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</si>
  <si>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</si>
  <si>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</si>
  <si>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</si>
  <si>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</si>
  <si>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</si>
  <si>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</si>
  <si>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</si>
  <si>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</si>
  <si>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</si>
  <si>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</si>
  <si>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</si>
  <si>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윤성열</t>
    <phoneticPr fontId="1" type="noConversion"/>
  </si>
  <si>
    <t>010-3004-330</t>
    <phoneticPr fontId="1" type="noConversion"/>
  </si>
  <si>
    <t>인텔 코어i5-13세대 13600KF (랩터레이크) (정품)</t>
    <phoneticPr fontId="1" type="noConversion"/>
  </si>
  <si>
    <t>DEEPCOOL AG620</t>
    <phoneticPr fontId="1" type="noConversion"/>
  </si>
  <si>
    <t>삼성전자 DDR5-5600 (16GB)</t>
    <phoneticPr fontId="1" type="noConversion"/>
  </si>
  <si>
    <t>darkFlash DK1000 MESH 강화유리 (블랙)</t>
    <phoneticPr fontId="1" type="noConversion"/>
  </si>
  <si>
    <t>CPU브라켓</t>
    <phoneticPr fontId="1" type="noConversion"/>
  </si>
  <si>
    <t>CPU 브라켓 BCF1700 S/V</t>
    <phoneticPr fontId="1" type="noConversion"/>
  </si>
  <si>
    <t xml:space="preserve">GIGABYTE B760M AORUS ELITE </t>
    <phoneticPr fontId="1" type="noConversion"/>
  </si>
  <si>
    <t>메인보드</t>
    <phoneticPr fontId="1" type="noConversion"/>
  </si>
  <si>
    <t>B460</t>
    <phoneticPr fontId="1" type="noConversion"/>
  </si>
  <si>
    <t>8G</t>
    <phoneticPr fontId="1" type="noConversion"/>
  </si>
  <si>
    <t>램</t>
    <phoneticPr fontId="1" type="noConversion"/>
  </si>
  <si>
    <t>그래픽'</t>
    <phoneticPr fontId="1" type="noConversion"/>
  </si>
  <si>
    <t>RTX2070수퍼</t>
    <phoneticPr fontId="1" type="noConversion"/>
  </si>
  <si>
    <t>GIGABYTE 지포스 RTX 4090 Gaming OC D6X 24GB 제이씨현</t>
    <phoneticPr fontId="1" type="noConversion"/>
  </si>
  <si>
    <t>마이크로닉스 Classic II 1050W 80PLUS GOLD 230V EU 풀모듈러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</si>
</sst>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4" borderId="1" xfId="0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2" zoomScaleNormal="100" zoomScaleSheetLayoutView="100" workbookViewId="0">
      <selection activeCell="C20" sqref="C20:D2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78</v>
      </c>
      <c r="C1" s="119" t="s">
        <v>77</v>
      </c>
      <c r="D1" s="120"/>
      <c r="E1" s="50"/>
      <c r="F1" s="51"/>
      <c r="G1" s="51"/>
      <c r="H1" s="52"/>
    </row>
    <row r="2" spans="1:9" ht="22.5" customHeight="1">
      <c r="A2" s="15" t="s">
        <v>39</v>
      </c>
      <c r="B2" s="29" t="s">
        <v>79</v>
      </c>
      <c r="C2" s="121"/>
      <c r="D2" s="122"/>
      <c r="E2" s="53"/>
      <c r="F2" s="54"/>
      <c r="G2" s="54"/>
      <c r="H2" s="55"/>
    </row>
    <row r="3" spans="1:9" ht="22.5" customHeight="1">
      <c r="A3" s="15" t="s">
        <v>40</v>
      </c>
      <c r="B3" s="16">
        <f ca="1">TODAY()</f>
        <v>45011</v>
      </c>
      <c r="C3" s="15" t="s">
        <v>41</v>
      </c>
      <c r="D3" s="18"/>
      <c r="E3" s="53"/>
      <c r="F3" s="54"/>
      <c r="G3" s="54"/>
      <c r="H3" s="55"/>
    </row>
    <row r="4" spans="1:9" ht="22.5" customHeight="1">
      <c r="A4" s="14" t="s">
        <v>38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8" t="s">
        <v>52</v>
      </c>
      <c r="B6" s="109"/>
      <c r="C6" s="64" t="s">
        <v>80</v>
      </c>
      <c r="D6" s="65"/>
      <c r="E6" s="3" t="s">
        <v>6</v>
      </c>
      <c r="F6" s="6">
        <v>412000</v>
      </c>
      <c r="G6" s="3">
        <v>1</v>
      </c>
      <c r="H6" s="6">
        <f>F6*G6</f>
        <v>412000</v>
      </c>
      <c r="I6" s="2"/>
    </row>
    <row r="7" spans="1:9" ht="24" customHeight="1">
      <c r="A7" s="110"/>
      <c r="B7" s="111"/>
      <c r="C7" s="64" t="s">
        <v>81</v>
      </c>
      <c r="D7" s="65"/>
      <c r="E7" s="22" t="s">
        <v>13</v>
      </c>
      <c r="F7" s="6">
        <v>48000</v>
      </c>
      <c r="G7" s="3">
        <v>1</v>
      </c>
      <c r="H7" s="6">
        <f t="shared" ref="H7:H19" si="0">F7*G7</f>
        <v>48000</v>
      </c>
      <c r="I7" s="2"/>
    </row>
    <row r="8" spans="1:9" ht="25.5" customHeight="1">
      <c r="A8" s="110"/>
      <c r="B8" s="111"/>
      <c r="C8" s="66" t="s">
        <v>86</v>
      </c>
      <c r="D8" s="67"/>
      <c r="E8" s="3" t="s">
        <v>7</v>
      </c>
      <c r="F8" s="6">
        <v>238000</v>
      </c>
      <c r="G8" s="3">
        <v>1</v>
      </c>
      <c r="H8" s="6">
        <f t="shared" si="0"/>
        <v>238000</v>
      </c>
      <c r="I8" s="2"/>
    </row>
    <row r="9" spans="1:9" ht="37.5" customHeight="1">
      <c r="A9" s="110"/>
      <c r="B9" s="111"/>
      <c r="C9" s="64" t="s">
        <v>82</v>
      </c>
      <c r="D9" s="65"/>
      <c r="E9" s="3" t="s">
        <v>8</v>
      </c>
      <c r="F9" s="6">
        <v>56000</v>
      </c>
      <c r="G9" s="3">
        <v>2</v>
      </c>
      <c r="H9" s="6">
        <f t="shared" si="0"/>
        <v>112000</v>
      </c>
      <c r="I9" s="2"/>
    </row>
    <row r="10" spans="1:9" ht="24" customHeight="1">
      <c r="A10" s="110"/>
      <c r="B10" s="111"/>
      <c r="C10" s="64" t="s">
        <v>93</v>
      </c>
      <c r="D10" s="65"/>
      <c r="E10" s="3" t="s">
        <v>9</v>
      </c>
      <c r="F10" s="6">
        <v>2646000</v>
      </c>
      <c r="G10" s="3">
        <v>1</v>
      </c>
      <c r="H10" s="6">
        <f t="shared" si="0"/>
        <v>2646000</v>
      </c>
      <c r="I10" s="2"/>
    </row>
    <row r="11" spans="1:9" ht="24" customHeight="1">
      <c r="A11" s="110"/>
      <c r="B11" s="111"/>
      <c r="C11" s="131" t="s">
        <v>60</v>
      </c>
      <c r="D11" s="132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10"/>
      <c r="B12" s="111"/>
      <c r="C12" s="133" t="s">
        <v>60</v>
      </c>
      <c r="D12" s="65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110"/>
      <c r="B13" s="111"/>
      <c r="C13" s="95" t="s">
        <v>60</v>
      </c>
      <c r="D13" s="96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10"/>
      <c r="B14" s="111"/>
      <c r="C14" s="95" t="s">
        <v>83</v>
      </c>
      <c r="D14" s="96"/>
      <c r="E14" s="3" t="s">
        <v>11</v>
      </c>
      <c r="F14" s="6">
        <v>71000</v>
      </c>
      <c r="G14" s="3">
        <v>1</v>
      </c>
      <c r="H14" s="6">
        <f t="shared" si="0"/>
        <v>71000</v>
      </c>
      <c r="I14" s="2"/>
    </row>
    <row r="15" spans="1:9" ht="24" customHeight="1">
      <c r="A15" s="110"/>
      <c r="B15" s="111"/>
      <c r="C15" s="95" t="s">
        <v>94</v>
      </c>
      <c r="D15" s="96"/>
      <c r="E15" s="3" t="s">
        <v>12</v>
      </c>
      <c r="F15" s="6">
        <v>200000</v>
      </c>
      <c r="G15" s="3">
        <v>1</v>
      </c>
      <c r="H15" s="6">
        <f t="shared" si="0"/>
        <v>200000</v>
      </c>
      <c r="I15" s="2"/>
    </row>
    <row r="16" spans="1:9" ht="24" customHeight="1">
      <c r="A16" s="110"/>
      <c r="B16" s="111"/>
      <c r="C16" s="128"/>
      <c r="D16" s="129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10"/>
      <c r="B17" s="111"/>
      <c r="C17" s="99" t="s">
        <v>59</v>
      </c>
      <c r="D17" s="100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10"/>
      <c r="B18" s="111"/>
      <c r="C18" s="130" t="s">
        <v>49</v>
      </c>
      <c r="D18" s="10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10"/>
      <c r="B19" s="111"/>
      <c r="C19" s="126"/>
      <c r="D19" s="127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12" t="s">
        <v>53</v>
      </c>
      <c r="B20" s="113"/>
      <c r="C20" s="125" t="s">
        <v>16</v>
      </c>
      <c r="D20" s="125"/>
      <c r="E20" s="103">
        <f>SUM(H6:H19)</f>
        <v>3787000</v>
      </c>
      <c r="F20" s="103"/>
      <c r="G20" s="24">
        <v>1</v>
      </c>
      <c r="H20" s="61" t="s">
        <v>18</v>
      </c>
      <c r="I20" s="2"/>
    </row>
    <row r="21" spans="1:9" ht="12.75" customHeight="1">
      <c r="A21" s="114"/>
      <c r="B21" s="115"/>
      <c r="C21" s="125"/>
      <c r="D21" s="125"/>
      <c r="E21" s="103">
        <f>E20*G20</f>
        <v>3787000</v>
      </c>
      <c r="F21" s="103"/>
      <c r="G21" s="103"/>
      <c r="H21" s="61"/>
      <c r="I21" s="2"/>
    </row>
    <row r="22" spans="1:9" ht="12.75" customHeight="1">
      <c r="A22" s="114"/>
      <c r="B22" s="115"/>
      <c r="C22" s="125"/>
      <c r="D22" s="125"/>
      <c r="E22" s="103"/>
      <c r="F22" s="103"/>
      <c r="G22" s="103"/>
      <c r="H22" s="61"/>
      <c r="I22" s="2"/>
    </row>
    <row r="23" spans="1:9" ht="17.25" customHeight="1">
      <c r="A23" s="114"/>
      <c r="B23" s="115"/>
      <c r="C23" s="93" t="s">
        <v>21</v>
      </c>
      <c r="D23" s="94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6"/>
      <c r="B24" s="117"/>
      <c r="C24" s="95" t="s">
        <v>85</v>
      </c>
      <c r="D24" s="96"/>
      <c r="E24" s="5" t="s">
        <v>84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7" t="s">
        <v>75</v>
      </c>
      <c r="B25" s="78"/>
      <c r="C25" s="97">
        <v>10700</v>
      </c>
      <c r="D25" s="98"/>
      <c r="E25" s="36" t="s">
        <v>6</v>
      </c>
      <c r="F25" s="37">
        <v>160000</v>
      </c>
      <c r="G25" s="38">
        <v>-1</v>
      </c>
      <c r="H25" s="37">
        <f>F25*G25</f>
        <v>-160000</v>
      </c>
      <c r="I25" s="2"/>
    </row>
    <row r="26" spans="1:9">
      <c r="A26" s="79"/>
      <c r="B26" s="80"/>
      <c r="C26" s="97" t="s">
        <v>88</v>
      </c>
      <c r="D26" s="98"/>
      <c r="E26" s="36" t="s">
        <v>87</v>
      </c>
      <c r="F26" s="37">
        <v>22000</v>
      </c>
      <c r="G26" s="38">
        <v>-1</v>
      </c>
      <c r="H26" s="37">
        <f t="shared" ref="H26:H32" si="1">F26*G26</f>
        <v>-22000</v>
      </c>
      <c r="I26" s="2"/>
    </row>
    <row r="27" spans="1:9">
      <c r="A27" s="79"/>
      <c r="B27" s="80"/>
      <c r="C27" s="101" t="s">
        <v>89</v>
      </c>
      <c r="D27" s="102"/>
      <c r="E27" s="36" t="s">
        <v>90</v>
      </c>
      <c r="F27" s="37">
        <v>12000</v>
      </c>
      <c r="G27" s="38">
        <v>-2</v>
      </c>
      <c r="H27" s="37">
        <f t="shared" si="1"/>
        <v>-24000</v>
      </c>
      <c r="I27" s="2"/>
    </row>
    <row r="28" spans="1:9">
      <c r="A28" s="79"/>
      <c r="B28" s="80"/>
      <c r="C28" s="101" t="s">
        <v>92</v>
      </c>
      <c r="D28" s="102"/>
      <c r="E28" s="36" t="s">
        <v>91</v>
      </c>
      <c r="F28" s="37">
        <v>120000</v>
      </c>
      <c r="G28" s="38">
        <v>-1</v>
      </c>
      <c r="H28" s="37">
        <f t="shared" si="1"/>
        <v>-120000</v>
      </c>
      <c r="I28" s="2"/>
    </row>
    <row r="29" spans="1:9">
      <c r="A29" s="79"/>
      <c r="B29" s="80"/>
      <c r="C29" s="99"/>
      <c r="D29" s="100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99"/>
      <c r="D30" s="10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99"/>
      <c r="D31" s="100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99"/>
      <c r="D32" s="100"/>
      <c r="E32" s="5"/>
      <c r="F32" s="6"/>
      <c r="G32" s="3"/>
      <c r="H32" s="6">
        <f t="shared" si="1"/>
        <v>0</v>
      </c>
      <c r="I32" s="2"/>
    </row>
    <row r="33" spans="1:9" ht="13.5" customHeight="1">
      <c r="A33" s="40" t="s">
        <v>29</v>
      </c>
      <c r="B33" s="41"/>
      <c r="C33" s="89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90"/>
      <c r="E33" s="104">
        <f>SUM(H24:H32)</f>
        <v>-326000</v>
      </c>
      <c r="F33" s="105"/>
      <c r="G33" s="105"/>
      <c r="H33" s="59" t="s">
        <v>18</v>
      </c>
      <c r="I33" s="2"/>
    </row>
    <row r="34" spans="1:9" ht="14.25" customHeight="1">
      <c r="A34" s="42"/>
      <c r="B34" s="43"/>
      <c r="C34" s="91"/>
      <c r="D34" s="92"/>
      <c r="E34" s="106"/>
      <c r="F34" s="107"/>
      <c r="G34" s="107"/>
      <c r="H34" s="60"/>
      <c r="I34" s="2"/>
    </row>
    <row r="35" spans="1:9" ht="16.5" customHeight="1">
      <c r="A35" s="75" t="s">
        <v>32</v>
      </c>
      <c r="B35" s="76"/>
      <c r="C35" s="87" t="b">
        <f>IF(F37="카드+현금",Sheet3!C11,IF(F37="현금+카드",Sheet3!C4))</f>
        <v>0</v>
      </c>
      <c r="D35" s="88"/>
      <c r="E35" s="8" t="s">
        <v>4</v>
      </c>
      <c r="F35" s="70">
        <f>SUM(E21,E33)</f>
        <v>3461000</v>
      </c>
      <c r="G35" s="70"/>
      <c r="H35" s="9" t="s">
        <v>18</v>
      </c>
      <c r="I35" s="2"/>
    </row>
    <row r="36" spans="1:9" ht="16.5" customHeight="1">
      <c r="A36" s="75" t="s">
        <v>31</v>
      </c>
      <c r="B36" s="76"/>
      <c r="C36" s="85" t="b">
        <f>IF(F37="카드+현금",Sheet3!C9,IF(F37="현금+카드",Sheet3!C6))</f>
        <v>0</v>
      </c>
      <c r="D36" s="86"/>
      <c r="E36" s="8" t="s">
        <v>19</v>
      </c>
      <c r="F36" s="68">
        <f>F35*1.1-F35</f>
        <v>346100.00000000047</v>
      </c>
      <c r="G36" s="69"/>
      <c r="H36" s="10"/>
      <c r="I36" s="2"/>
    </row>
    <row r="37" spans="1:9" ht="17.25" customHeight="1">
      <c r="A37" s="75" t="s">
        <v>27</v>
      </c>
      <c r="B37" s="76"/>
      <c r="C37" s="44"/>
      <c r="D37" s="45"/>
      <c r="E37" s="8" t="s">
        <v>26</v>
      </c>
      <c r="F37" s="83" t="s">
        <v>76</v>
      </c>
      <c r="G37" s="84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40" t="s">
        <v>28</v>
      </c>
      <c r="B38" s="41"/>
      <c r="C38" s="46">
        <f>SUM(C35:C36)-C37</f>
        <v>0</v>
      </c>
      <c r="D38" s="47"/>
      <c r="E38" s="21" t="s">
        <v>27</v>
      </c>
      <c r="F38" s="72">
        <v>67100</v>
      </c>
      <c r="G38" s="73"/>
      <c r="H38" s="74"/>
      <c r="I38" s="2"/>
    </row>
    <row r="39" spans="1:9" ht="20.25" customHeight="1">
      <c r="A39" s="42"/>
      <c r="B39" s="43"/>
      <c r="C39" s="48"/>
      <c r="D39" s="49"/>
      <c r="E39" s="25" t="s">
        <v>20</v>
      </c>
      <c r="F39" s="71">
        <f>IF(F37="현금(이체X)",F35,IF(F37="웹결제",ROUND(Sheet2!B7,-4),IF(F37="이체 및 현금영수증",F35+F35*10%,IF(F37="이체 및 세금계산서",F35+F35*10%,IF(F37="이체 및 세금계산서",F35+F35*10%,)))))-F38</f>
        <v>3740000</v>
      </c>
      <c r="G39" s="71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8" t="s">
        <v>58</v>
      </c>
      <c r="G40" s="118"/>
      <c r="H40" s="27">
        <f>F39-(F36+F35)</f>
        <v>-67100.000000000466</v>
      </c>
      <c r="I40" s="2"/>
    </row>
    <row r="41" spans="1:9" ht="16.5" customHeight="1">
      <c r="B41" s="35"/>
      <c r="C41" s="2"/>
      <c r="D41" s="2"/>
      <c r="E41" s="39" t="s">
        <v>55</v>
      </c>
      <c r="F41" s="39"/>
      <c r="G41" s="39"/>
      <c r="H41" s="39"/>
      <c r="I41" s="2"/>
    </row>
    <row r="42" spans="1:9">
      <c r="A42" s="54"/>
      <c r="B42" s="54"/>
      <c r="C42" s="2"/>
      <c r="D42" s="2"/>
      <c r="E42" s="39"/>
      <c r="F42" s="39"/>
      <c r="G42" s="39"/>
      <c r="H42" s="39"/>
      <c r="I42" s="2"/>
    </row>
    <row r="43" spans="1:9"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70</v>
      </c>
      <c r="B3" s="54"/>
      <c r="C3" s="54"/>
      <c r="E3" t="s">
        <v>63</v>
      </c>
      <c r="F3">
        <f>Sheet1!F35</f>
        <v>3461000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3257100.0000000005</v>
      </c>
      <c r="D6" t="s">
        <v>66</v>
      </c>
    </row>
    <row r="8" spans="1:7">
      <c r="A8" s="54" t="s">
        <v>71</v>
      </c>
      <c r="B8" s="54"/>
      <c r="C8" s="54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3461000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3461000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3461000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2023-03-26T02:07:46Z</cp:lastPrinted>
  <dcterms:created xsi:type="dcterms:W3CDTF">2019-03-28T03:58:09Z</dcterms:created>
  <dcterms:modified xsi:type="dcterms:W3CDTF">2023-03-26T03:44:14Z</dcterms:modified>
</cp:coreProperties>
</file>