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1F51175-190C-49C5-A24D-9F16F02BF64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<sst xmlns="http://schemas.openxmlformats.org/spreadsheetml/2006/main" count="106" uniqueCount="90">
  <si>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</si>
  <si>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</si>
  <si>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</si>
  <si>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</si>
  <si>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</si>
  <si>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</si>
  <si>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</si>
  <si>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</si>
  <si>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</si>
  <si>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</si>
  <si>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</si>
  <si>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</si>
  <si>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</si>
  <si>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</si>
  <si>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</si>
  <si>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</si>
  <si>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</si>
  <si>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</si>
  <si>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</si>
  <si>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</si>
  <si>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</si>
  <si>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</si>
  <si>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</si>
  <si>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</si>
  <si>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</si>
  <si>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</si>
  <si>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</si>
  <si>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</si>
  <si>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</si>
  <si>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</si>
  <si>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</si>
  <si>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</si>
  <si>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</si>
  <si>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</si>
  <si>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</si>
  <si>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</si>
  <si>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</si>
  <si>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</si>
  <si>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</si>
  <si>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</si>
  <si>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</si>
  <si>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</si>
  <si>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</si>
  <si>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</si>
  <si>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</si>
  <si>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</si>
  <si>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</si>
  <si>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</si>
  <si>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</si>
  <si>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</si>
  <si>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</si>
  <si>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</si>
  <si>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</si>
  <si>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</si>
  <si>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</si>
  <si>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</si>
  <si>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</si>
  <si>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</si>
  <si>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</si>
  <si>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</si>
  <si>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</si>
  <si>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</si>
  <si>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</si>
  <si>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</si>
  <si>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</si>
  <si>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</si>
  <si>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</si>
  <si>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</si>
  <si>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</si>
  <si>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</si>
  <si>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</si>
  <si>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</si>
  <si>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</si>
  <si>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</si>
  <si>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</si>
  <si>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</si>
  <si>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</si>
  <si>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</si>
  <si>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코어i5-10세대 10400 (코멧레이크S) (정품)</t>
    <phoneticPr fontId="1" type="noConversion"/>
  </si>
  <si>
    <t>ASRock H510M-HDV/M.2 디앤디컴</t>
    <phoneticPr fontId="1" type="noConversion"/>
  </si>
  <si>
    <t>삼성전자 DDR4-3200 (16GB)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</si>
  <si>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</si>
  <si>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</si>
  <si>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>DAVEN 스텔라 미니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</si>
  <si>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</si>
  <si>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</si>
  <si>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인텔 UHD630 내장그래픽</t>
    <phoneticPr fontId="1" type="noConversion"/>
  </si>
  <si>
    <t>메모리</t>
    <phoneticPr fontId="1" type="noConversion"/>
  </si>
  <si>
    <t>유태환</t>
    <phoneticPr fontId="1" type="noConversion"/>
  </si>
  <si>
    <t>010-4964-7936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</si>
</sst>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9"/>
      <color theme="1"/>
      <name val="HY견명조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>
      <alignment vertical="center"/>
    </xf>
    <xf numFmtId="0" fontId="14" fillId="12" borderId="15" applyNumberFormat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3" fillId="7" borderId="15" xfId="1" applyFont="1" applyFill="1" applyAlignment="1">
      <alignment horizontal="center" vertical="center" wrapText="1"/>
    </xf>
  </cellXfs>
  <cellStyles count="2">
    <cellStyle name="계산" xfId="1" builtinId="22"/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108" t="s">
        <v>76</v>
      </c>
      <c r="D1" s="109"/>
      <c r="E1" s="46"/>
      <c r="F1" s="47"/>
      <c r="G1" s="47"/>
      <c r="H1" s="48"/>
    </row>
    <row r="2" spans="1:9" ht="22.5" customHeight="1">
      <c r="A2" s="15" t="s">
        <v>39</v>
      </c>
      <c r="B2" s="29" t="s">
        <v>89</v>
      </c>
      <c r="C2" s="110"/>
      <c r="D2" s="111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44870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2"/>
      <c r="C4" s="112"/>
      <c r="D4" s="113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52</v>
      </c>
      <c r="B6" s="98"/>
      <c r="C6" s="119" t="s">
        <v>78</v>
      </c>
      <c r="D6" s="120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99"/>
      <c r="B7" s="100"/>
      <c r="C7" s="119" t="s">
        <v>85</v>
      </c>
      <c r="D7" s="120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121" t="s">
        <v>79</v>
      </c>
      <c r="D8" s="122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99"/>
      <c r="B9" s="100"/>
      <c r="C9" s="128" t="s">
        <v>80</v>
      </c>
      <c r="D9" s="128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99"/>
      <c r="B10" s="100"/>
      <c r="C10" s="119" t="s">
        <v>86</v>
      </c>
      <c r="D10" s="120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9"/>
      <c r="B11" s="100"/>
      <c r="C11" s="119"/>
      <c r="D11" s="120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7" t="s">
        <v>82</v>
      </c>
      <c r="D12" s="120"/>
      <c r="E12" s="3" t="s">
        <v>10</v>
      </c>
      <c r="F12" s="6">
        <v>64000</v>
      </c>
      <c r="G12" s="3">
        <v>1</v>
      </c>
      <c r="H12" s="6">
        <f t="shared" si="0"/>
        <v>64000</v>
      </c>
      <c r="I12" s="2"/>
    </row>
    <row r="13" spans="1:9" ht="24" customHeight="1">
      <c r="A13" s="99"/>
      <c r="B13" s="100"/>
      <c r="C13" s="123"/>
      <c r="D13" s="124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123" t="s">
        <v>83</v>
      </c>
      <c r="D14" s="124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99"/>
      <c r="B15" s="100"/>
      <c r="C15" s="123" t="s">
        <v>84</v>
      </c>
      <c r="D15" s="124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99"/>
      <c r="B16" s="100"/>
      <c r="C16" s="125"/>
      <c r="D16" s="12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59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7" t="s">
        <v>49</v>
      </c>
      <c r="D18" s="11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5"/>
      <c r="D19" s="11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53</v>
      </c>
      <c r="B20" s="102"/>
      <c r="C20" s="114" t="s">
        <v>16</v>
      </c>
      <c r="D20" s="114"/>
      <c r="E20" s="92">
        <f>SUM(H6:H19)</f>
        <v>626000</v>
      </c>
      <c r="F20" s="92"/>
      <c r="G20" s="24">
        <v>1</v>
      </c>
      <c r="H20" s="57" t="s">
        <v>18</v>
      </c>
      <c r="I20" s="2"/>
    </row>
    <row r="21" spans="1:9" ht="12.75" customHeight="1">
      <c r="A21" s="103"/>
      <c r="B21" s="104"/>
      <c r="C21" s="114"/>
      <c r="D21" s="114"/>
      <c r="E21" s="92">
        <f>E20*G20</f>
        <v>626000</v>
      </c>
      <c r="F21" s="92"/>
      <c r="G21" s="92"/>
      <c r="H21" s="57"/>
      <c r="I21" s="2"/>
    </row>
    <row r="22" spans="1:9" ht="12.75" customHeight="1">
      <c r="A22" s="103"/>
      <c r="B22" s="104"/>
      <c r="C22" s="114"/>
      <c r="D22" s="114"/>
      <c r="E22" s="92"/>
      <c r="F22" s="92"/>
      <c r="G22" s="92"/>
      <c r="H22" s="57"/>
      <c r="I22" s="2"/>
    </row>
    <row r="23" spans="1:9" ht="17.25" customHeight="1">
      <c r="A23" s="103"/>
      <c r="B23" s="104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5"/>
      <c r="B24" s="106"/>
      <c r="C24" s="87" t="s">
        <v>81</v>
      </c>
      <c r="D24" s="88"/>
      <c r="E24" s="5" t="s">
        <v>87</v>
      </c>
      <c r="F24" s="6">
        <v>32000</v>
      </c>
      <c r="G24" s="3">
        <v>1</v>
      </c>
      <c r="H24" s="6">
        <f>F24*G24</f>
        <v>32000</v>
      </c>
      <c r="I24" s="2"/>
    </row>
    <row r="25" spans="1:9" ht="25.15" customHeight="1">
      <c r="A25" s="69" t="s">
        <v>77</v>
      </c>
      <c r="B25" s="70"/>
      <c r="C25" s="89"/>
      <c r="D25" s="88"/>
      <c r="E25" s="5"/>
      <c r="F25" s="6"/>
      <c r="G25" s="3"/>
      <c r="H25" s="6">
        <f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ref="H26:H32" si="1">F26*G26</f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93">
        <f>SUM(H24:H32)</f>
        <v>32000</v>
      </c>
      <c r="F33" s="94"/>
      <c r="G33" s="94"/>
      <c r="H33" s="55" t="s">
        <v>18</v>
      </c>
      <c r="I33" s="2"/>
    </row>
    <row r="34" spans="1:9" ht="14.25" customHeight="1">
      <c r="A34" s="38"/>
      <c r="B34" s="39"/>
      <c r="C34" s="83"/>
      <c r="D34" s="84"/>
      <c r="E34" s="95"/>
      <c r="F34" s="96"/>
      <c r="G34" s="96"/>
      <c r="H34" s="56"/>
      <c r="I34" s="2"/>
    </row>
    <row r="35" spans="1:9" ht="16.5" customHeight="1">
      <c r="A35" s="67" t="s">
        <v>32</v>
      </c>
      <c r="B35" s="68"/>
      <c r="C35" s="79" t="b">
        <f>IF(F37="카드+현금",Sheet3!C11,IF(F37="현금+카드",Sheet3!C4))</f>
        <v>0</v>
      </c>
      <c r="D35" s="80"/>
      <c r="E35" s="8" t="s">
        <v>4</v>
      </c>
      <c r="F35" s="62">
        <f>SUM(E21,E33)</f>
        <v>658000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 t="b">
        <f>IF(F37="카드+현금",Sheet3!C9,IF(F37="현금+카드",Sheet3!C6))</f>
        <v>0</v>
      </c>
      <c r="D36" s="78"/>
      <c r="E36" s="8" t="s">
        <v>19</v>
      </c>
      <c r="F36" s="60">
        <f>F35*1.1-F35</f>
        <v>65800.000000000116</v>
      </c>
      <c r="G36" s="61"/>
      <c r="H36" s="10"/>
      <c r="I36" s="2"/>
    </row>
    <row r="37" spans="1:9" ht="17.25" customHeight="1">
      <c r="A37" s="67" t="s">
        <v>27</v>
      </c>
      <c r="B37" s="68"/>
      <c r="C37" s="40"/>
      <c r="D37" s="41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4">
        <v>23800</v>
      </c>
      <c r="G38" s="65"/>
      <c r="H38" s="66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3">
        <f>IF(F37="현금(이체X)",F35,IF(F37="웹결제",ROUND(Sheet2!B7,-4),IF(F37="이체 및 현금영수증",F35+F35*10%,IF(F37="이체 및 세금계산서",F35+F35*10%,IF(F37="이체 및 세금계산서",F35+F35*10%,)))))-F38</f>
        <v>700000</v>
      </c>
      <c r="G39" s="63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07" t="s">
        <v>58</v>
      </c>
      <c r="G40" s="107"/>
      <c r="H40" s="27">
        <f>F39-(F36+F35)</f>
        <v>-23800.000000000116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658000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723800.00000000012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658000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658000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658000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2022-11-05T02:55:18Z</cp:lastPrinted>
  <dcterms:created xsi:type="dcterms:W3CDTF">2019-03-28T03:58:09Z</dcterms:created>
  <dcterms:modified xsi:type="dcterms:W3CDTF">2022-11-05T02:55:40Z</dcterms:modified>
</cp:coreProperties>
</file>