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39FFA53-546A-4AB8-8D18-C2E045BFB6F6}" xr6:coauthVersionLast="47" xr6:coauthVersionMax="47" xr10:uidLastSave="{00000000-0000-0000-0000-000000000000}"/>
  <bookViews>
    <workbookView xWindow="16050" yWindow="6030" windowWidth="21780" windowHeight="1177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<sst xmlns="http://schemas.openxmlformats.org/spreadsheetml/2006/main" count="108" uniqueCount="92">
  <si>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</si>
  <si>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</si>
  <si>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</si>
  <si>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</si>
  <si>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</si>
  <si>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</si>
  <si>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</si>
  <si>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</si>
  <si>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</si>
  <si>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</si>
  <si>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</si>
  <si>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</si>
  <si>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</si>
  <si>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</si>
  <si>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</si>
  <si>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</si>
  <si>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</si>
  <si>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</si>
  <si>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</si>
  <si>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</si>
  <si>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</si>
  <si>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</si>
  <si>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</si>
  <si>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</si>
  <si>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</si>
  <si>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</si>
  <si>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</si>
  <si>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</si>
  <si>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</si>
  <si>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</si>
  <si>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</si>
  <si>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</si>
  <si>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</si>
  <si>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</si>
  <si>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</si>
  <si>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</si>
  <si>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</si>
  <si>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</si>
  <si>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</si>
  <si>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</si>
  <si>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</si>
  <si>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</si>
  <si>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</si>
  <si>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</si>
  <si>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</si>
  <si>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</si>
  <si>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</si>
  <si>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</si>
  <si>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</si>
  <si>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</si>
  <si>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</si>
  <si>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</si>
  <si>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</si>
  <si>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</si>
  <si>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</si>
  <si>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</si>
  <si>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</si>
  <si>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</si>
  <si>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</si>
  <si>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</si>
  <si>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</si>
  <si>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</si>
  <si>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</si>
  <si>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</si>
  <si>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</si>
  <si>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</si>
  <si>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</si>
  <si>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</si>
  <si>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</si>
  <si>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</si>
  <si>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</si>
  <si>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</si>
  <si>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</si>
  <si>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</si>
  <si>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</si>
  <si>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코어i5-10세대 10400 (코멧레이크S) (정품)</t>
    <phoneticPr fontId="1" type="noConversion"/>
  </si>
  <si>
    <t>ASRock H510M-HDV/M.2 디앤디컴</t>
    <phoneticPr fontId="1" type="noConversion"/>
  </si>
  <si>
    <t>삼성전자 DDR4-3200 (16GB)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</si>
  <si>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</si>
  <si>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</si>
  <si>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DAVEN 스텔라 미니</t>
    <phoneticPr fontId="1" type="noConversion"/>
  </si>
  <si>
    <t>마이크로닉스 COOLMAX VISION II 500W</t>
    <phoneticPr fontId="1" type="noConversion"/>
  </si>
  <si>
    <t>인텔정품쿨러</t>
    <phoneticPr fontId="1" type="noConversion"/>
  </si>
  <si>
    <t>인텔 UHD630 내장그래픽</t>
    <phoneticPr fontId="1" type="noConversion"/>
  </si>
  <si>
    <t>메모리</t>
    <phoneticPr fontId="1" type="noConversion"/>
  </si>
  <si>
    <t>유태환</t>
    <phoneticPr fontId="1" type="noConversion"/>
  </si>
  <si>
    <t>010-4964-7936</t>
    <phoneticPr fontId="1" type="noConversion"/>
  </si>
  <si>
    <t>조립및 OS설치+기본프로그램</t>
    <phoneticPr fontId="1" type="noConversion"/>
  </si>
  <si>
    <t>OS설치+기본프로그램</t>
    <phoneticPr fontId="1" type="noConversion"/>
  </si>
  <si>
    <t>조립셋팅</t>
  </si>
  <si>
    <t>조립셋팅</t>
    <phoneticPr fontId="1" type="noConversion"/>
  </si>
  <si>
    <t>추가공임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</si>
</sst>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9"/>
      <color theme="1"/>
      <name val="HY견명조"/>
      <family val="1"/>
      <charset val="129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4" fillId="12" borderId="15" applyNumberFormat="0" applyAlignment="0" applyProtection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3" fillId="7" borderId="15" xfId="1" applyFont="1" applyFill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2">
    <cellStyle name="계산" xfId="1" builtinId="22"/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9" zoomScaleNormal="100" zoomScaleSheetLayoutView="100" workbookViewId="0">
      <selection activeCell="E33" sqref="E33:G3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85</v>
      </c>
      <c r="C1" s="36" t="s">
        <v>73</v>
      </c>
      <c r="D1" s="37"/>
      <c r="E1" s="107"/>
      <c r="F1" s="108"/>
      <c r="G1" s="108"/>
      <c r="H1" s="109"/>
    </row>
    <row r="2" spans="1:9" ht="22.5" customHeight="1">
      <c r="A2" s="15" t="s">
        <v>38</v>
      </c>
      <c r="B2" s="29" t="s">
        <v>86</v>
      </c>
      <c r="C2" s="38"/>
      <c r="D2" s="39"/>
      <c r="E2" s="110"/>
      <c r="F2" s="111"/>
      <c r="G2" s="111"/>
      <c r="H2" s="112"/>
    </row>
    <row r="3" spans="1:9" ht="22.5" customHeight="1">
      <c r="A3" s="15" t="s">
        <v>39</v>
      </c>
      <c r="B3" s="16">
        <f ca="1">TODAY()</f>
        <v>44872</v>
      </c>
      <c r="C3" s="15" t="s">
        <v>40</v>
      </c>
      <c r="D3" s="18"/>
      <c r="E3" s="110"/>
      <c r="F3" s="111"/>
      <c r="G3" s="111"/>
      <c r="H3" s="112"/>
    </row>
    <row r="4" spans="1:9" ht="22.5" customHeight="1">
      <c r="A4" s="14" t="s">
        <v>37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3" t="s">
        <v>50</v>
      </c>
      <c r="B6" s="64"/>
      <c r="C6" s="53" t="s">
        <v>75</v>
      </c>
      <c r="D6" s="54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65"/>
      <c r="B7" s="66"/>
      <c r="C7" s="53" t="s">
        <v>82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5"/>
      <c r="B8" s="66"/>
      <c r="C8" s="119" t="s">
        <v>76</v>
      </c>
      <c r="D8" s="120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65"/>
      <c r="B9" s="66"/>
      <c r="C9" s="121" t="s">
        <v>77</v>
      </c>
      <c r="D9" s="121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65"/>
      <c r="B10" s="66"/>
      <c r="C10" s="53" t="s">
        <v>83</v>
      </c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5"/>
      <c r="B11" s="66"/>
      <c r="C11" s="53"/>
      <c r="D11" s="54"/>
      <c r="E11" s="3" t="s">
        <v>57</v>
      </c>
      <c r="F11" s="6"/>
      <c r="G11" s="3"/>
      <c r="H11" s="6">
        <f t="shared" si="0"/>
        <v>0</v>
      </c>
      <c r="I11" s="2"/>
    </row>
    <row r="12" spans="1:9" ht="24" customHeight="1">
      <c r="A12" s="65"/>
      <c r="B12" s="66"/>
      <c r="C12" s="55" t="s">
        <v>79</v>
      </c>
      <c r="D12" s="54"/>
      <c r="E12" s="3" t="s">
        <v>10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4" customHeight="1">
      <c r="A13" s="65"/>
      <c r="B13" s="66"/>
      <c r="C13" s="47"/>
      <c r="D13" s="48"/>
      <c r="E13" s="3" t="s">
        <v>52</v>
      </c>
      <c r="F13" s="6"/>
      <c r="G13" s="3"/>
      <c r="H13" s="6">
        <f t="shared" si="0"/>
        <v>0</v>
      </c>
      <c r="I13" s="2"/>
    </row>
    <row r="14" spans="1:9" ht="29.25" customHeight="1">
      <c r="A14" s="65"/>
      <c r="B14" s="66"/>
      <c r="C14" s="47" t="s">
        <v>80</v>
      </c>
      <c r="D14" s="48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65"/>
      <c r="B15" s="66"/>
      <c r="C15" s="47" t="s">
        <v>81</v>
      </c>
      <c r="D15" s="4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5"/>
      <c r="B16" s="66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5"/>
      <c r="B17" s="66"/>
      <c r="C17" s="56" t="s">
        <v>89</v>
      </c>
      <c r="D17" s="5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5"/>
      <c r="B18" s="66"/>
      <c r="C18" s="51" t="s">
        <v>48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5"/>
      <c r="B19" s="66"/>
      <c r="C19" s="45" t="s">
        <v>88</v>
      </c>
      <c r="D19" s="46"/>
      <c r="E19" s="4" t="s">
        <v>91</v>
      </c>
      <c r="F19" s="7">
        <v>60000</v>
      </c>
      <c r="G19" s="4">
        <v>1</v>
      </c>
      <c r="H19" s="6">
        <f t="shared" si="0"/>
        <v>60000</v>
      </c>
      <c r="I19" s="2"/>
    </row>
    <row r="20" spans="1:9" ht="12.75" customHeight="1">
      <c r="A20" s="67" t="s">
        <v>51</v>
      </c>
      <c r="B20" s="68"/>
      <c r="C20" s="44" t="s">
        <v>16</v>
      </c>
      <c r="D20" s="44"/>
      <c r="E20" s="58">
        <f>SUM(H6:H19)</f>
        <v>686000</v>
      </c>
      <c r="F20" s="58"/>
      <c r="G20" s="24">
        <v>1</v>
      </c>
      <c r="H20" s="118" t="s">
        <v>17</v>
      </c>
      <c r="I20" s="2"/>
    </row>
    <row r="21" spans="1:9" ht="12.75" customHeight="1">
      <c r="A21" s="69"/>
      <c r="B21" s="70"/>
      <c r="C21" s="44"/>
      <c r="D21" s="44"/>
      <c r="E21" s="58">
        <f>E20*G20</f>
        <v>686000</v>
      </c>
      <c r="F21" s="58"/>
      <c r="G21" s="58"/>
      <c r="H21" s="118"/>
      <c r="I21" s="2"/>
    </row>
    <row r="22" spans="1:9" ht="12.75" customHeight="1">
      <c r="A22" s="69"/>
      <c r="B22" s="70"/>
      <c r="C22" s="44"/>
      <c r="D22" s="44"/>
      <c r="E22" s="58"/>
      <c r="F22" s="58"/>
      <c r="G22" s="58"/>
      <c r="H22" s="118"/>
      <c r="I22" s="2"/>
    </row>
    <row r="23" spans="1:9" ht="17.25" customHeight="1">
      <c r="A23" s="69"/>
      <c r="B23" s="70"/>
      <c r="C23" s="83" t="s">
        <v>20</v>
      </c>
      <c r="D23" s="84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1"/>
      <c r="B24" s="72"/>
      <c r="C24" s="85" t="s">
        <v>78</v>
      </c>
      <c r="D24" s="86"/>
      <c r="E24" s="5" t="s">
        <v>84</v>
      </c>
      <c r="F24" s="6">
        <v>32000</v>
      </c>
      <c r="G24" s="3">
        <v>1</v>
      </c>
      <c r="H24" s="6">
        <f>F24*G24</f>
        <v>32000</v>
      </c>
      <c r="I24" s="2"/>
    </row>
    <row r="25" spans="1:9" ht="25.15" customHeight="1">
      <c r="A25" s="90" t="s">
        <v>74</v>
      </c>
      <c r="B25" s="91"/>
      <c r="C25" s="87"/>
      <c r="D25" s="86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86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6"/>
      <c r="D27" s="57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6"/>
      <c r="D29" s="57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6"/>
      <c r="D30" s="5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6"/>
      <c r="D31" s="57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6"/>
      <c r="D32" s="57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28</v>
      </c>
      <c r="B33" s="97"/>
      <c r="C33" s="79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0"/>
      <c r="E33" s="59">
        <f>SUM(H24:H32)</f>
        <v>32000</v>
      </c>
      <c r="F33" s="60"/>
      <c r="G33" s="60"/>
      <c r="H33" s="116" t="s">
        <v>17</v>
      </c>
      <c r="I33" s="2"/>
    </row>
    <row r="34" spans="1:9" ht="14.25" customHeight="1">
      <c r="A34" s="98"/>
      <c r="B34" s="99"/>
      <c r="C34" s="81"/>
      <c r="D34" s="82"/>
      <c r="E34" s="61"/>
      <c r="F34" s="62"/>
      <c r="G34" s="62"/>
      <c r="H34" s="117"/>
      <c r="I34" s="2"/>
    </row>
    <row r="35" spans="1:9" ht="16.5" customHeight="1">
      <c r="A35" s="88" t="s">
        <v>31</v>
      </c>
      <c r="B35" s="89"/>
      <c r="C35" s="77" t="b">
        <f>IF(F37="카드+현금",Sheet3!C11,IF(F37="현금+카드",Sheet3!C4))</f>
        <v>0</v>
      </c>
      <c r="D35" s="78"/>
      <c r="E35" s="8" t="s">
        <v>4</v>
      </c>
      <c r="F35" s="124">
        <f>SUM(E21,E33)</f>
        <v>718000</v>
      </c>
      <c r="G35" s="124"/>
      <c r="H35" s="9" t="s">
        <v>17</v>
      </c>
      <c r="I35" s="2"/>
    </row>
    <row r="36" spans="1:9" ht="16.5" customHeight="1">
      <c r="A36" s="88" t="s">
        <v>30</v>
      </c>
      <c r="B36" s="89"/>
      <c r="C36" s="75" t="b">
        <f>IF(F37="카드+현금",Sheet3!C9,IF(F37="현금+카드",Sheet3!C6))</f>
        <v>0</v>
      </c>
      <c r="D36" s="76"/>
      <c r="E36" s="8" t="s">
        <v>18</v>
      </c>
      <c r="F36" s="122">
        <f>F35*1.1-F35</f>
        <v>71800.000000000116</v>
      </c>
      <c r="G36" s="123"/>
      <c r="H36" s="10"/>
      <c r="I36" s="2"/>
    </row>
    <row r="37" spans="1:9" ht="17.25" customHeight="1">
      <c r="A37" s="88" t="s">
        <v>26</v>
      </c>
      <c r="B37" s="89"/>
      <c r="C37" s="101"/>
      <c r="D37" s="102"/>
      <c r="E37" s="8" t="s">
        <v>25</v>
      </c>
      <c r="F37" s="73" t="s">
        <v>58</v>
      </c>
      <c r="G37" s="74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27</v>
      </c>
      <c r="B38" s="97"/>
      <c r="C38" s="103">
        <f>SUM(C35:C36)-C37</f>
        <v>0</v>
      </c>
      <c r="D38" s="104"/>
      <c r="E38" s="21" t="s">
        <v>26</v>
      </c>
      <c r="F38" s="126">
        <v>29800</v>
      </c>
      <c r="G38" s="127"/>
      <c r="H38" s="128"/>
      <c r="I38" s="2"/>
    </row>
    <row r="39" spans="1:9" ht="20.25" customHeight="1">
      <c r="A39" s="98"/>
      <c r="B39" s="99"/>
      <c r="C39" s="105"/>
      <c r="D39" s="106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760000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56</v>
      </c>
      <c r="G40" s="35"/>
      <c r="H40" s="27">
        <f>F39-(F36+F35)</f>
        <v>-29800.000000000116</v>
      </c>
      <c r="I40" s="2"/>
    </row>
    <row r="41" spans="1:9" ht="16.5" customHeight="1">
      <c r="C41" s="2"/>
      <c r="D41" s="2"/>
      <c r="E41" s="100" t="s">
        <v>53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68</v>
      </c>
      <c r="B3" s="111"/>
      <c r="C3" s="111"/>
      <c r="E3" t="s">
        <v>61</v>
      </c>
      <c r="F3">
        <f>Sheet1!F35</f>
        <v>718000</v>
      </c>
    </row>
    <row r="4" spans="1:7">
      <c r="A4" t="s">
        <v>67</v>
      </c>
      <c r="B4" s="30" t="s">
        <v>65</v>
      </c>
      <c r="C4" s="32"/>
      <c r="D4" t="s">
        <v>62</v>
      </c>
    </row>
    <row r="5" spans="1:7">
      <c r="B5" t="s">
        <v>18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789800.00000000012</v>
      </c>
      <c r="D6" t="s">
        <v>64</v>
      </c>
    </row>
    <row r="8" spans="1:7">
      <c r="A8" s="111" t="s">
        <v>69</v>
      </c>
      <c r="B8" s="111"/>
      <c r="C8" s="111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718000</v>
      </c>
    </row>
    <row r="10" spans="1:7">
      <c r="B10" t="s">
        <v>18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718000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C8" sqref="C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54</v>
      </c>
      <c r="B2" t="s">
        <v>17</v>
      </c>
      <c r="C2" s="20" t="s">
        <v>72</v>
      </c>
      <c r="D2" t="s">
        <v>33</v>
      </c>
    </row>
    <row r="3" spans="1:5">
      <c r="A3" t="s">
        <v>23</v>
      </c>
      <c r="B3" t="s">
        <v>29</v>
      </c>
      <c r="C3" s="20" t="s">
        <v>71</v>
      </c>
      <c r="D3" s="13" t="s">
        <v>35</v>
      </c>
    </row>
    <row r="4" spans="1:5">
      <c r="A4" t="s">
        <v>24</v>
      </c>
      <c r="B4" s="11">
        <f>Sheet1!F35-(Sheet1!C35)</f>
        <v>718000</v>
      </c>
    </row>
    <row r="5" spans="1:5">
      <c r="A5" t="s">
        <v>70</v>
      </c>
      <c r="B5" s="11"/>
    </row>
    <row r="6" spans="1:5">
      <c r="A6" t="s">
        <v>36</v>
      </c>
    </row>
    <row r="7" spans="1:5">
      <c r="A7" t="s">
        <v>55</v>
      </c>
    </row>
    <row r="8" spans="1:5">
      <c r="A8" t="s">
        <v>90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 t="s">
        <v>87</v>
      </c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2022-11-05T02:55:18Z</cp:lastPrinted>
  <dcterms:created xsi:type="dcterms:W3CDTF">2019-03-28T03:58:09Z</dcterms:created>
  <dcterms:modified xsi:type="dcterms:W3CDTF">2022-11-07T06:32:37Z</dcterms:modified>
</cp:coreProperties>
</file>