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H28" i="1"/>
  <c r="H29" i="1"/>
  <c r="H30" i="1"/>
  <c r="H31" i="1"/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32" i="1"/>
  <c r="E34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<sst xmlns="http://schemas.openxmlformats.org/spreadsheetml/2006/main" count="87" uniqueCount="73">
  <si>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</si>
  <si>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</si>
  <si>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</si>
  <si>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</si>
  <si>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</si>
  <si>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</si>
  <si>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</si>
  <si>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VGA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</si>
  <si>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</si>
  <si>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</si>
  <si>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</si>
  <si>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</si>
  <si>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</si>
  <si>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</si>
  <si>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</si>
  <si>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</si>
  <si>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</si>
  <si>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</si>
  <si>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</si>
  <si>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</si>
  <si>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</si>
  <si>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</si>
  <si>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</si>
  <si>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</si>
  <si>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</si>
  <si>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</si>
  <si>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</si>
  <si>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</si>
  <si>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</si>
  <si>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</si>
  <si>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</si>
  <si>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</si>
  <si>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</si>
  <si>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</si>
  <si>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</si>
  <si>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</si>
  <si>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</si>
  <si>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</si>
  <si>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</si>
  <si>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</si>
  <si>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</si>
  <si>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</si>
  <si>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</si>
  <si>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</si>
  <si>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</si>
  <si>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</si>
  <si>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</si>
  <si>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</si>
  <si>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</si>
  <si>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</si>
  <si>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</si>
  <si>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</si>
  <si>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</si>
  <si>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</si>
  <si>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</si>
  <si>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</si>
  <si>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</si>
  <si>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</si>
  <si>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</si>
  <si>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</si>
  <si>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</si>
  <si>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</si>
  <si>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</si>
  <si>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</si>
  <si>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</si>
  <si>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</si>
  <si>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</si>
  <si>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기가바이트 GTX1050Ti 4GB 중고 3개월보증</t>
    <phoneticPr fontId="1" type="noConversion"/>
  </si>
  <si>
    <t xml:space="preserve">독산동 1003-10 다원706호 </t>
    <phoneticPr fontId="1" type="noConversion"/>
  </si>
  <si>
    <t>AMD 라이젠5 PRO 4650G 내장그래픽</t>
    <phoneticPr fontId="1" type="noConversion"/>
  </si>
  <si>
    <t>유수지</t>
    <phoneticPr fontId="1" type="noConversion"/>
  </si>
  <si>
    <t>AMD 라이젠5-4세대 5600XT (버미어) (멀티팩(정품))</t>
    <phoneticPr fontId="1" type="noConversion"/>
  </si>
  <si>
    <t>ASRock 라데온 RX 7600 CHALLENGER OC D6 8GB 대원씨티에스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</si>
</sst>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36</v>
      </c>
      <c r="B1" s="14" t="s">
        <v>70</v>
      </c>
      <c r="C1" s="40" t="s">
        <v>65</v>
      </c>
      <c r="D1" s="41"/>
      <c r="E1" s="115"/>
      <c r="F1" s="116"/>
      <c r="G1" s="116"/>
      <c r="H1" s="117"/>
    </row>
    <row r="2" spans="1:9" ht="22.5" customHeight="1">
      <c r="A2" s="15" t="s">
        <v>30</v>
      </c>
      <c r="B2" s="16">
        <v>1088547499</v>
      </c>
      <c r="C2" s="42"/>
      <c r="D2" s="43"/>
      <c r="E2" s="118"/>
      <c r="F2" s="119"/>
      <c r="G2" s="119"/>
      <c r="H2" s="120"/>
    </row>
    <row r="3" spans="1:9" ht="22.5" customHeight="1">
      <c r="A3" s="15" t="s">
        <v>31</v>
      </c>
      <c r="B3" s="17">
        <f ca="1">TODAY()</f>
        <v>45744</v>
      </c>
      <c r="C3" s="15" t="s">
        <v>32</v>
      </c>
      <c r="D3" s="18"/>
      <c r="E3" s="118"/>
      <c r="F3" s="119"/>
      <c r="G3" s="119"/>
      <c r="H3" s="120"/>
    </row>
    <row r="4" spans="1:9" ht="22.5" customHeight="1">
      <c r="A4" s="19" t="s">
        <v>29</v>
      </c>
      <c r="B4" s="46" t="s">
        <v>68</v>
      </c>
      <c r="C4" s="46"/>
      <c r="D4" s="47"/>
      <c r="E4" s="121"/>
      <c r="F4" s="122"/>
      <c r="G4" s="122"/>
      <c r="H4" s="123"/>
    </row>
    <row r="5" spans="1:9">
      <c r="A5" s="44" t="s">
        <v>0</v>
      </c>
      <c r="B5" s="45"/>
      <c r="C5" s="44" t="s">
        <v>5</v>
      </c>
      <c r="D5" s="45"/>
      <c r="E5" s="20" t="s">
        <v>1</v>
      </c>
      <c r="F5" s="20"/>
      <c r="G5" s="20"/>
      <c r="H5" s="20" t="s">
        <v>4</v>
      </c>
    </row>
    <row r="6" spans="1:9" ht="24" customHeight="1">
      <c r="A6" s="70" t="s">
        <v>66</v>
      </c>
      <c r="B6" s="71"/>
      <c r="C6" s="57" t="s">
        <v>69</v>
      </c>
      <c r="D6" s="58"/>
      <c r="E6" s="21" t="s">
        <v>6</v>
      </c>
      <c r="F6" s="22">
        <v>60000</v>
      </c>
      <c r="G6" s="21">
        <v>-1</v>
      </c>
      <c r="H6" s="22">
        <f>F6*G6</f>
        <v>-60000</v>
      </c>
      <c r="I6" s="1"/>
    </row>
    <row r="7" spans="1:9" ht="24" customHeight="1">
      <c r="A7" s="72"/>
      <c r="B7" s="73"/>
      <c r="C7" s="137" t="s">
        <v>71</v>
      </c>
      <c r="D7" s="138"/>
      <c r="E7" s="139" t="s">
        <v>6</v>
      </c>
      <c r="F7" s="140">
        <v>188000</v>
      </c>
      <c r="G7" s="139">
        <v>1</v>
      </c>
      <c r="H7" s="140">
        <f t="shared" ref="H7:H20" si="0">F7*G7</f>
        <v>188000</v>
      </c>
      <c r="I7" s="1"/>
    </row>
    <row r="8" spans="1:9" ht="25.5" customHeight="1">
      <c r="A8" s="72"/>
      <c r="B8" s="73"/>
      <c r="C8" s="128"/>
      <c r="D8" s="129"/>
      <c r="E8" s="21"/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127"/>
      <c r="D9" s="60"/>
      <c r="E9" s="21"/>
      <c r="F9" s="22"/>
      <c r="G9" s="21"/>
      <c r="H9" s="22">
        <f t="shared" si="0"/>
        <v>0</v>
      </c>
      <c r="I9" s="1"/>
    </row>
    <row r="10" spans="1:9" ht="24" customHeight="1">
      <c r="A10" s="72"/>
      <c r="B10" s="73"/>
      <c r="C10" s="57" t="s">
        <v>67</v>
      </c>
      <c r="D10" s="58"/>
      <c r="E10" s="21" t="s">
        <v>7</v>
      </c>
      <c r="F10" s="22">
        <v>40000</v>
      </c>
      <c r="G10" s="21">
        <v>-1</v>
      </c>
      <c r="H10" s="22">
        <f t="shared" si="0"/>
        <v>-40000</v>
      </c>
      <c r="I10" s="1"/>
    </row>
    <row r="11" spans="1:9" ht="24" customHeight="1">
      <c r="A11" s="72"/>
      <c r="B11" s="73"/>
      <c r="C11" s="137" t="s">
        <v>72</v>
      </c>
      <c r="D11" s="138"/>
      <c r="E11" s="139" t="s">
        <v>7</v>
      </c>
      <c r="F11" s="140">
        <v>385000</v>
      </c>
      <c r="G11" s="139">
        <v>1</v>
      </c>
      <c r="H11" s="140">
        <f t="shared" si="0"/>
        <v>385000</v>
      </c>
      <c r="I11" s="1"/>
    </row>
    <row r="12" spans="1:9" ht="24" customHeight="1">
      <c r="A12" s="72"/>
      <c r="B12" s="73"/>
      <c r="C12" s="59"/>
      <c r="D12" s="60"/>
      <c r="E12" s="21"/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61"/>
      <c r="D13" s="62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61"/>
      <c r="D14" s="62"/>
      <c r="E14" s="21"/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1"/>
      <c r="D15" s="52"/>
      <c r="E15" s="21"/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3"/>
      <c r="D16" s="54"/>
      <c r="E16" s="21" t="s">
        <v>57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59</v>
      </c>
      <c r="D17" s="64"/>
      <c r="E17" s="23" t="s">
        <v>58</v>
      </c>
      <c r="F17" s="24">
        <v>60000</v>
      </c>
      <c r="G17" s="23">
        <v>1</v>
      </c>
      <c r="H17" s="22">
        <f t="shared" si="0"/>
        <v>60000</v>
      </c>
      <c r="I17" s="1"/>
    </row>
    <row r="18" spans="1:9">
      <c r="A18" s="72"/>
      <c r="B18" s="73"/>
      <c r="C18" s="80" t="s">
        <v>63</v>
      </c>
      <c r="D18" s="64"/>
      <c r="E18" s="23" t="s">
        <v>61</v>
      </c>
      <c r="F18" s="24"/>
      <c r="G18" s="23"/>
      <c r="H18" s="22">
        <f t="shared" si="0"/>
        <v>0</v>
      </c>
      <c r="I18" s="1"/>
    </row>
    <row r="19" spans="1:9">
      <c r="A19" s="72"/>
      <c r="B19" s="73"/>
      <c r="C19" s="55" t="s">
        <v>60</v>
      </c>
      <c r="D19" s="56"/>
      <c r="E19" s="21" t="s">
        <v>62</v>
      </c>
      <c r="F19" s="24"/>
      <c r="G19" s="23"/>
      <c r="H19" s="22">
        <f t="shared" si="0"/>
        <v>0</v>
      </c>
      <c r="I19" s="1"/>
    </row>
    <row r="20" spans="1:9">
      <c r="A20" s="72"/>
      <c r="B20" s="73"/>
      <c r="C20" s="49"/>
      <c r="D20" s="50"/>
      <c r="E20" s="23"/>
      <c r="F20" s="24"/>
      <c r="G20" s="23"/>
      <c r="H20" s="22">
        <f t="shared" si="0"/>
        <v>0</v>
      </c>
      <c r="I20" s="1"/>
    </row>
    <row r="21" spans="1:9" ht="12.75" customHeight="1">
      <c r="A21" s="74" t="s">
        <v>56</v>
      </c>
      <c r="B21" s="75"/>
      <c r="C21" s="48" t="s">
        <v>8</v>
      </c>
      <c r="D21" s="48"/>
      <c r="E21" s="65">
        <f>SUM(H6:H20)</f>
        <v>533000</v>
      </c>
      <c r="F21" s="65"/>
      <c r="G21" s="25">
        <v>1</v>
      </c>
      <c r="H21" s="126" t="s">
        <v>10</v>
      </c>
      <c r="I21" s="1"/>
    </row>
    <row r="22" spans="1:9" ht="12.75" customHeight="1">
      <c r="A22" s="76"/>
      <c r="B22" s="77"/>
      <c r="C22" s="48"/>
      <c r="D22" s="48"/>
      <c r="E22" s="65">
        <f>E21*G21</f>
        <v>533000</v>
      </c>
      <c r="F22" s="65"/>
      <c r="G22" s="65"/>
      <c r="H22" s="126"/>
      <c r="I22" s="1"/>
    </row>
    <row r="23" spans="1:9" ht="12.75" customHeight="1">
      <c r="A23" s="76"/>
      <c r="B23" s="77"/>
      <c r="C23" s="48"/>
      <c r="D23" s="48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13</v>
      </c>
      <c r="D24" s="93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78"/>
      <c r="B25" s="79"/>
      <c r="C25" s="61"/>
      <c r="D25" s="62"/>
      <c r="E25" s="27"/>
      <c r="F25" s="22"/>
      <c r="G25" s="21"/>
      <c r="H25" s="22">
        <f>F25*G25</f>
        <v>0</v>
      </c>
      <c r="I25" s="1"/>
    </row>
    <row r="26" spans="1:9" ht="25.15" customHeight="1">
      <c r="A26" s="98" t="s">
        <v>64</v>
      </c>
      <c r="B26" s="99"/>
      <c r="C26" s="81"/>
      <c r="D26" s="81"/>
      <c r="E26" s="27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7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7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7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7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8"/>
      <c r="F31" s="29"/>
      <c r="G31" s="30"/>
      <c r="H31" s="29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7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7"/>
      <c r="F33" s="22"/>
      <c r="G33" s="21"/>
      <c r="H33" s="22">
        <f t="shared" si="1"/>
        <v>0</v>
      </c>
      <c r="I33" s="1"/>
    </row>
    <row r="34" spans="1:9" ht="13.5" customHeight="1">
      <c r="A34" s="104" t="s">
        <v>20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10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23</v>
      </c>
      <c r="B36" s="97"/>
      <c r="C36" s="86" t="b">
        <f>IF(F38="카드+현금",Sheet3!C11,IF(F38="현금+카드",Sheet3!C4))</f>
        <v>0</v>
      </c>
      <c r="D36" s="87"/>
      <c r="E36" s="31" t="s">
        <v>4</v>
      </c>
      <c r="F36" s="132">
        <f>SUM(E22,E34)</f>
        <v>533000</v>
      </c>
      <c r="G36" s="132"/>
      <c r="H36" s="32" t="s">
        <v>10</v>
      </c>
      <c r="I36" s="1"/>
    </row>
    <row r="37" spans="1:9" ht="16.5" customHeight="1">
      <c r="A37" s="96" t="s">
        <v>22</v>
      </c>
      <c r="B37" s="97"/>
      <c r="C37" s="84" t="b">
        <f>IF(F38="카드+현금",Sheet3!C9,IF(F38="현금+카드",Sheet3!C6))</f>
        <v>0</v>
      </c>
      <c r="D37" s="85"/>
      <c r="E37" s="31" t="s">
        <v>11</v>
      </c>
      <c r="F37" s="130">
        <f>F36*1.1-F36</f>
        <v>53300</v>
      </c>
      <c r="G37" s="131"/>
      <c r="H37" s="33"/>
      <c r="I37" s="1"/>
    </row>
    <row r="38" spans="1:9" ht="17.25" customHeight="1">
      <c r="A38" s="96" t="s">
        <v>18</v>
      </c>
      <c r="B38" s="97"/>
      <c r="C38" s="109"/>
      <c r="D38" s="110"/>
      <c r="E38" s="31" t="s">
        <v>17</v>
      </c>
      <c r="F38" s="82" t="s">
        <v>54</v>
      </c>
      <c r="G38" s="83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19</v>
      </c>
      <c r="B39" s="105"/>
      <c r="C39" s="111">
        <f>SUM(C36:C37)-C38</f>
        <v>0</v>
      </c>
      <c r="D39" s="112"/>
      <c r="E39" s="35" t="s">
        <v>55</v>
      </c>
      <c r="F39" s="134"/>
      <c r="G39" s="135"/>
      <c r="H39" s="136"/>
      <c r="I39" s="1"/>
    </row>
    <row r="40" spans="1:9" ht="20.25" customHeight="1">
      <c r="A40" s="106"/>
      <c r="B40" s="107"/>
      <c r="C40" s="113"/>
      <c r="D40" s="114"/>
      <c r="E40" s="36" t="s">
        <v>12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586300</v>
      </c>
      <c r="G40" s="133"/>
      <c r="H40" s="3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39" t="s">
        <v>39</v>
      </c>
      <c r="G41" s="39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8"/>
      <c r="B43" s="38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8" t="s">
        <v>49</v>
      </c>
      <c r="B3" s="38"/>
      <c r="C3" s="38"/>
      <c r="E3" t="s">
        <v>42</v>
      </c>
      <c r="F3">
        <f>Sheet1!F36</f>
        <v>533000</v>
      </c>
    </row>
    <row r="4" spans="1:7">
      <c r="A4" t="s">
        <v>48</v>
      </c>
      <c r="B4" s="7" t="s">
        <v>46</v>
      </c>
      <c r="C4" s="9">
        <v>500000</v>
      </c>
      <c r="D4" t="s">
        <v>43</v>
      </c>
    </row>
    <row r="5" spans="1:7">
      <c r="B5" t="s">
        <v>11</v>
      </c>
      <c r="C5">
        <v>1.1000000000000001</v>
      </c>
      <c r="D5" t="s">
        <v>44</v>
      </c>
    </row>
    <row r="6" spans="1:7">
      <c r="B6" t="s">
        <v>41</v>
      </c>
      <c r="C6" s="10">
        <f>(F3-C4)*C5</f>
        <v>36300</v>
      </c>
      <c r="D6" t="s">
        <v>45</v>
      </c>
    </row>
    <row r="8" spans="1:7">
      <c r="A8" s="38" t="s">
        <v>50</v>
      </c>
      <c r="B8" s="38"/>
      <c r="C8" s="38"/>
    </row>
    <row r="9" spans="1:7">
      <c r="A9" t="s">
        <v>48</v>
      </c>
      <c r="B9" s="8" t="s">
        <v>47</v>
      </c>
      <c r="C9" s="11"/>
      <c r="D9" t="s">
        <v>43</v>
      </c>
      <c r="G9" s="10">
        <f>((F3*C10)-C9)/C10</f>
        <v>533000</v>
      </c>
    </row>
    <row r="10" spans="1:7">
      <c r="B10" t="s">
        <v>11</v>
      </c>
      <c r="C10">
        <v>1.1000000000000001</v>
      </c>
      <c r="D10" t="s">
        <v>44</v>
      </c>
    </row>
    <row r="11" spans="1:7">
      <c r="B11" t="s">
        <v>40</v>
      </c>
      <c r="C11" s="10">
        <f>ROUND(G9,-3)</f>
        <v>533000</v>
      </c>
      <c r="D11" t="s">
        <v>45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14</v>
      </c>
      <c r="C1" t="s">
        <v>24</v>
      </c>
      <c r="D1" s="3" t="s">
        <v>26</v>
      </c>
      <c r="E1" s="3" t="s">
        <v>26</v>
      </c>
    </row>
    <row r="2" spans="1:5">
      <c r="A2" t="s">
        <v>37</v>
      </c>
      <c r="B2" t="s">
        <v>10</v>
      </c>
      <c r="C2" s="5" t="s">
        <v>53</v>
      </c>
      <c r="D2" t="s">
        <v>25</v>
      </c>
    </row>
    <row r="3" spans="1:5">
      <c r="A3" t="s">
        <v>15</v>
      </c>
      <c r="B3" t="s">
        <v>21</v>
      </c>
      <c r="C3" s="5" t="s">
        <v>52</v>
      </c>
      <c r="D3" s="4" t="s">
        <v>27</v>
      </c>
    </row>
    <row r="4" spans="1:5">
      <c r="A4" t="s">
        <v>16</v>
      </c>
      <c r="B4" s="2">
        <f>Sheet1!F36-(Sheet1!C36)</f>
        <v>533000</v>
      </c>
    </row>
    <row r="5" spans="1:5">
      <c r="A5" t="s">
        <v>51</v>
      </c>
      <c r="B5" s="2"/>
    </row>
    <row r="6" spans="1:5">
      <c r="A6" t="s">
        <v>28</v>
      </c>
    </row>
    <row r="7" spans="1:5">
      <c r="A7" t="s">
        <v>38</v>
      </c>
    </row>
    <row r="8" spans="1:5">
      <c r="A8" t="s">
        <v>9</v>
      </c>
      <c r="B8" s="2">
        <v>60000</v>
      </c>
    </row>
    <row r="9" spans="1:5">
      <c r="A9" t="s">
        <v>35</v>
      </c>
      <c r="B9" s="2">
        <v>70000</v>
      </c>
    </row>
    <row r="10" spans="1:5">
      <c r="A10" t="s">
        <v>33</v>
      </c>
      <c r="B10" s="2">
        <v>80000</v>
      </c>
    </row>
    <row r="11" spans="1:5">
      <c r="A11" t="s">
        <v>34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2025-03-28T07:36:18Z</cp:lastPrinted>
  <dcterms:created xsi:type="dcterms:W3CDTF">2019-03-28T03:58:09Z</dcterms:created>
  <dcterms:modified xsi:type="dcterms:W3CDTF">2025-03-28T10:34:26Z</dcterms:modified>
</cp:coreProperties>
</file>