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2" documentId="11_8C86B19C77B8A72AC72951C27C0871755E6E9DA5" xr6:coauthVersionLast="45" xr6:coauthVersionMax="45" xr10:uidLastSave="{83F1E99C-0E6F-4B9B-835E-45FA53E81B07}"/>
  <bookViews>
    <workbookView xWindow="-108" yWindow="-108" windowWidth="23256" windowHeight="12576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1" l="1"/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<sst xmlns="http://schemas.openxmlformats.org/spreadsheetml/2006/main" count="93" uniqueCount="85">
  <si>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</si>
  <si>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</si>
  <si>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</si>
  <si>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</si>
  <si>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</si>
  <si>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</si>
  <si>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</si>
  <si>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</si>
  <si>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</si>
  <si>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</si>
  <si>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</si>
  <si>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</si>
  <si>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</si>
  <si>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</si>
  <si>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</si>
  <si>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</si>
  <si>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</si>
  <si>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</si>
  <si>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</si>
  <si>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</si>
  <si>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</si>
  <si>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</si>
  <si>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</si>
  <si>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</si>
  <si>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</si>
  <si>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</si>
  <si>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</si>
  <si>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</si>
  <si>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</si>
  <si>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</si>
  <si>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</si>
  <si>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</si>
  <si>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</si>
  <si>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</si>
  <si>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</si>
  <si>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</si>
  <si>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</si>
  <si>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</si>
  <si>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</si>
  <si>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</si>
  <si>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</si>
  <si>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</si>
  <si>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</si>
  <si>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</si>
  <si>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</si>
  <si>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</si>
  <si>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</si>
  <si>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</si>
  <si>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</si>
  <si>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</si>
  <si>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</si>
  <si>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</si>
  <si>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</si>
  <si>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</si>
  <si>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</si>
  <si>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</si>
  <si>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</si>
  <si>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</si>
  <si>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</si>
  <si>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</si>
  <si>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</si>
  <si>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</si>
  <si>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</si>
  <si>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</si>
  <si>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할인금</t>
    <phoneticPr fontId="1" type="noConversion"/>
  </si>
  <si>
    <t>모니터</t>
    <phoneticPr fontId="1" type="noConversion"/>
  </si>
  <si>
    <t>스피커</t>
    <phoneticPr fontId="1" type="noConversion"/>
  </si>
  <si>
    <t>확장기</t>
    <phoneticPr fontId="1" type="noConversion"/>
  </si>
  <si>
    <t>무선랜</t>
    <phoneticPr fontId="1" type="noConversion"/>
  </si>
  <si>
    <t>인텔 코어i7-10세대 10700KF (코멧레이크S) (정품)</t>
    <phoneticPr fontId="1" type="noConversion"/>
  </si>
  <si>
    <t>건평정보통신 IPLEX Typhoon</t>
    <phoneticPr fontId="1" type="noConversion"/>
  </si>
  <si>
    <t>ASRock B460M PRO4 에즈윈</t>
    <phoneticPr fontId="1" type="noConversion"/>
  </si>
  <si>
    <t>삼성전자 DDR4 8G PC4-25600 (정품)</t>
    <phoneticPr fontId="1" type="noConversion"/>
  </si>
  <si>
    <t>이엠텍 지포스 GTX 1660 SUPER STORM X Dual OC D6 6GB</t>
    <phoneticPr fontId="1" type="noConversion"/>
  </si>
  <si>
    <t>Western Digital WD BLUE SN550 M.2 NVMe (250GB)</t>
    <phoneticPr fontId="1" type="noConversion"/>
  </si>
  <si>
    <t>Western Digital WD BLUE 7200/64M (WD10EZEX, 1TB)</t>
    <phoneticPr fontId="1" type="noConversion"/>
  </si>
  <si>
    <t>/</t>
    <phoneticPr fontId="1" type="noConversion"/>
  </si>
  <si>
    <t>COOLMAX 가성비 NO.3 RGB</t>
    <phoneticPr fontId="1" type="noConversion"/>
  </si>
  <si>
    <t>마이크로닉스 Classic II 600W +12V Single Rail 85+</t>
    <phoneticPr fontId="1" type="noConversion"/>
  </si>
  <si>
    <t>유병찬</t>
    <phoneticPr fontId="1" type="noConversion"/>
  </si>
  <si>
    <t>010-2710-8826</t>
    <phoneticPr fontId="1" type="noConversion"/>
  </si>
  <si>
    <t>카드+현금</t>
  </si>
  <si>
    <t>퀵배송비</t>
    <phoneticPr fontId="1" type="noConversion"/>
  </si>
  <si>
    <t>배송비</t>
    <phoneticPr fontId="1" type="noConversion"/>
  </si>
  <si>
    <t xml:space="preserve">서울특별시 중랑구 답십리로 77길 71 3층 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</si>
</sst>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9" sqref="E9"/>
    </sheetView>
  </sheetViews>
  <sheetFormatPr defaultRowHeight="17.399999999999999"/>
  <cols>
    <col min="1" max="1" width="6.8984375" customWidth="1"/>
    <col min="2" max="2" width="18" bestFit="1" customWidth="1"/>
    <col min="3" max="3" width="7.19921875" customWidth="1"/>
    <col min="4" max="4" width="26.3984375" customWidth="1"/>
    <col min="5" max="5" width="10.09765625" customWidth="1"/>
    <col min="6" max="6" width="9.3984375" customWidth="1"/>
    <col min="7" max="7" width="5.09765625" customWidth="1"/>
    <col min="8" max="8" width="13.59765625" customWidth="1"/>
    <col min="9" max="10" width="4.8984375" customWidth="1"/>
    <col min="11" max="11" width="21.09765625" bestFit="1" customWidth="1"/>
  </cols>
  <sheetData>
    <row r="1" spans="1:9" ht="27.75" customHeight="1">
      <c r="A1" s="28" t="s">
        <v>62</v>
      </c>
      <c r="B1" s="23" t="s">
        <v>79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 t="s">
        <v>80</v>
      </c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44042</v>
      </c>
      <c r="C3" s="16" t="s">
        <v>50</v>
      </c>
      <c r="D3" s="21">
        <f ca="1">TODAY()+1</f>
        <v>44043</v>
      </c>
      <c r="E3" s="46"/>
      <c r="F3" s="47"/>
      <c r="G3" s="47"/>
      <c r="H3" s="48"/>
    </row>
    <row r="4" spans="1:9" ht="22.5" customHeight="1">
      <c r="A4" s="14" t="s">
        <v>46</v>
      </c>
      <c r="B4" s="103" t="s">
        <v>84</v>
      </c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69</v>
      </c>
      <c r="D6" s="64"/>
      <c r="E6" s="3" t="s">
        <v>6</v>
      </c>
      <c r="F6" s="6">
        <v>472000</v>
      </c>
      <c r="G6" s="3">
        <v>1</v>
      </c>
      <c r="H6" s="6">
        <f>F6*G6</f>
        <v>472000</v>
      </c>
      <c r="I6" s="2"/>
    </row>
    <row r="7" spans="1:9" ht="24" customHeight="1">
      <c r="A7" s="57"/>
      <c r="B7" s="58"/>
      <c r="C7" s="63" t="s">
        <v>70</v>
      </c>
      <c r="D7" s="64"/>
      <c r="E7" s="26" t="s">
        <v>15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5.5" customHeight="1">
      <c r="A8" s="57"/>
      <c r="B8" s="58"/>
      <c r="C8" s="63" t="s">
        <v>71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57"/>
      <c r="B9" s="58"/>
      <c r="C9" s="63" t="s">
        <v>72</v>
      </c>
      <c r="D9" s="64"/>
      <c r="E9" s="3" t="s">
        <v>8</v>
      </c>
      <c r="F9" s="6">
        <v>44000</v>
      </c>
      <c r="G9" s="3">
        <v>2</v>
      </c>
      <c r="H9" s="6">
        <f t="shared" si="0"/>
        <v>88000</v>
      </c>
      <c r="I9" s="2"/>
    </row>
    <row r="10" spans="1:9" ht="24" customHeight="1">
      <c r="A10" s="57"/>
      <c r="B10" s="58"/>
      <c r="C10" s="63" t="s">
        <v>73</v>
      </c>
      <c r="D10" s="64"/>
      <c r="E10" s="3" t="s">
        <v>9</v>
      </c>
      <c r="F10" s="6">
        <v>308000</v>
      </c>
      <c r="G10" s="3">
        <v>1</v>
      </c>
      <c r="H10" s="6">
        <f t="shared" si="0"/>
        <v>308000</v>
      </c>
      <c r="I10" s="2"/>
    </row>
    <row r="11" spans="1:9" ht="34.5" customHeight="1">
      <c r="A11" s="57"/>
      <c r="B11" s="58"/>
      <c r="C11" s="97" t="s">
        <v>74</v>
      </c>
      <c r="D11" s="98"/>
      <c r="E11" s="3" t="s">
        <v>10</v>
      </c>
      <c r="F11" s="6">
        <v>65000</v>
      </c>
      <c r="G11" s="3">
        <v>1</v>
      </c>
      <c r="H11" s="6">
        <f t="shared" si="0"/>
        <v>65000</v>
      </c>
      <c r="I11" s="2"/>
    </row>
    <row r="12" spans="1:9" ht="24" customHeight="1">
      <c r="A12" s="57"/>
      <c r="B12" s="58"/>
      <c r="C12" s="63" t="s">
        <v>75</v>
      </c>
      <c r="D12" s="64"/>
      <c r="E12" s="3" t="s">
        <v>11</v>
      </c>
      <c r="F12" s="6">
        <v>56000</v>
      </c>
      <c r="G12" s="3">
        <v>1</v>
      </c>
      <c r="H12" s="6">
        <f t="shared" si="0"/>
        <v>56000</v>
      </c>
      <c r="I12" s="2"/>
    </row>
    <row r="13" spans="1:9" ht="24" customHeight="1">
      <c r="A13" s="57"/>
      <c r="B13" s="58"/>
      <c r="C13" s="91" t="s">
        <v>76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77</v>
      </c>
      <c r="D14" s="92"/>
      <c r="E14" s="3" t="s">
        <v>13</v>
      </c>
      <c r="F14" s="6">
        <v>31000</v>
      </c>
      <c r="G14" s="3">
        <v>1</v>
      </c>
      <c r="H14" s="6">
        <f t="shared" si="0"/>
        <v>31000</v>
      </c>
      <c r="I14" s="2"/>
    </row>
    <row r="15" spans="1:9" ht="24" customHeight="1">
      <c r="A15" s="57"/>
      <c r="B15" s="58"/>
      <c r="C15" s="91" t="s">
        <v>78</v>
      </c>
      <c r="D15" s="92"/>
      <c r="E15" s="3" t="s">
        <v>14</v>
      </c>
      <c r="F15" s="6">
        <v>55000</v>
      </c>
      <c r="G15" s="3">
        <v>1</v>
      </c>
      <c r="H15" s="6">
        <f t="shared" si="0"/>
        <v>55000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 t="s">
        <v>64</v>
      </c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1285000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1285000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/>
      <c r="D24" s="92"/>
      <c r="E24" s="5" t="s">
        <v>65</v>
      </c>
      <c r="F24" s="6"/>
      <c r="G24" s="3"/>
      <c r="H24" s="6">
        <f>F24*G24</f>
        <v>0</v>
      </c>
      <c r="I24" s="2"/>
    </row>
    <row r="25" spans="1:9" ht="25.2" customHeight="1">
      <c r="A25" s="81" t="str">
        <f>IF(F37="현금(이체X)",Sheet2!D2,IF(F37="카드",Sheet2!D2,IF(F37="이체 및 현금영수증",Sheet2!E1,IF(F37="카드+현금",Sheet2!D2,IF(F37="이체 및 세금계산서",Sheet2!D1)))))</f>
        <v>참고사항</v>
      </c>
      <c r="B25" s="82"/>
      <c r="C25" s="112"/>
      <c r="D25" s="92"/>
      <c r="E25" s="3" t="s">
        <v>63</v>
      </c>
      <c r="F25" s="6"/>
      <c r="G25" s="3"/>
      <c r="H25" s="6">
        <f t="shared" ref="H25:H32" si="1">F25*G25</f>
        <v>0</v>
      </c>
      <c r="I25" s="2"/>
    </row>
    <row r="26" spans="1:9">
      <c r="A26" s="83"/>
      <c r="B26" s="84"/>
      <c r="C26" s="112"/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/>
      <c r="D27" s="114"/>
      <c r="E27" s="5" t="s">
        <v>25</v>
      </c>
      <c r="F27" s="6"/>
      <c r="G27" s="3"/>
      <c r="H27" s="6">
        <f t="shared" si="1"/>
        <v>0</v>
      </c>
      <c r="I27" s="2"/>
    </row>
    <row r="28" spans="1:9">
      <c r="A28" s="83"/>
      <c r="B28" s="84"/>
      <c r="C28" s="113"/>
      <c r="D28" s="114"/>
      <c r="E28" s="5" t="s">
        <v>66</v>
      </c>
      <c r="F28" s="6"/>
      <c r="G28" s="3"/>
      <c r="H28" s="6">
        <f t="shared" si="1"/>
        <v>0</v>
      </c>
      <c r="I28" s="2"/>
    </row>
    <row r="29" spans="1:9">
      <c r="A29" s="83"/>
      <c r="B29" s="84"/>
      <c r="C29" s="113"/>
      <c r="D29" s="114"/>
      <c r="E29" s="5" t="s">
        <v>67</v>
      </c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 t="s">
        <v>68</v>
      </c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83</v>
      </c>
      <c r="D32" s="114"/>
      <c r="E32" s="5" t="s">
        <v>82</v>
      </c>
      <c r="F32" s="6">
        <v>15000</v>
      </c>
      <c r="G32" s="3">
        <v>1</v>
      </c>
      <c r="H32" s="6">
        <f t="shared" si="1"/>
        <v>15000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카드 (VAT및 수수료)+현금</v>
      </c>
      <c r="D33" s="107"/>
      <c r="E33" s="73">
        <f>SUM(H24:H32)</f>
        <v>15000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>
        <v>700000</v>
      </c>
      <c r="D35" s="90"/>
      <c r="E35" s="8" t="s">
        <v>4</v>
      </c>
      <c r="F35" s="67">
        <f>SUM(E21,E33)</f>
        <v>1300000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>
        <f>IF(F37="현금(이체X)",Sheet2!C1,IF(F37="카드",Sheet2!C1,IF(F37="이체 및 현금영수증",Sheet2!C1,IF(F37="카드+현금",ROUND(Sheet2!B5,-4),IF(F37="이체 및 세금계산서",Sheet2!C1)))))</f>
        <v>680000</v>
      </c>
      <c r="D36" s="88"/>
      <c r="E36" s="8" t="s">
        <v>21</v>
      </c>
      <c r="F36" s="65">
        <f>F35*1.1-F35</f>
        <v>130000</v>
      </c>
      <c r="G36" s="66"/>
      <c r="H36" s="10"/>
      <c r="I36" s="2"/>
    </row>
    <row r="37" spans="1:9" ht="17.25" customHeight="1">
      <c r="A37" s="79" t="s">
        <v>33</v>
      </c>
      <c r="B37" s="80"/>
      <c r="C37" s="37">
        <v>20000</v>
      </c>
      <c r="D37" s="38"/>
      <c r="E37" s="8" t="s">
        <v>32</v>
      </c>
      <c r="F37" s="77" t="s">
        <v>81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1360000</v>
      </c>
      <c r="D38" s="40"/>
      <c r="E38" s="25" t="s">
        <v>64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왼쪽참고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7.399999999999999"/>
  <cols>
    <col min="1" max="1" width="46.69921875" bestFit="1" customWidth="1"/>
  </cols>
  <sheetData>
    <row r="1" spans="1:6" ht="87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600000</v>
      </c>
    </row>
    <row r="5" spans="1:6">
      <c r="A5" t="s">
        <v>45</v>
      </c>
      <c r="B5">
        <f>B4*1.13</f>
        <v>677999.99999999988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2020-07-30T06:25:01Z</cp:lastPrinted>
  <dcterms:created xsi:type="dcterms:W3CDTF">2019-03-28T03:58:09Z</dcterms:created>
  <dcterms:modified xsi:type="dcterms:W3CDTF">2020-07-30T06:26:10Z</dcterms:modified>
</cp:coreProperties>
</file>