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84E3EC4E-8A4B-427D-8FCB-C81F15C96D1C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C38" i="1"/>
  <c r="F36" i="1"/>
  <c r="B5" i="2" l="1"/>
  <c r="B6" i="2"/>
  <c r="F39" i="1" s="1"/>
  <c r="H40" i="1" s="1"/>
</calcChain>
</file>

<file path=xl/sharedStrings.xml><?xml version="1.0" encoding="utf-8"?>
<sst xmlns="http://schemas.openxmlformats.org/spreadsheetml/2006/main" count="84" uniqueCount="74">
  <si>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</si>
  <si>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</si>
  <si>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</si>
  <si>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</si>
  <si>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</si>
  <si>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</si>
  <si>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</si>
  <si>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</si>
  <si>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</si>
  <si>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</si>
  <si>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</si>
  <si>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</si>
  <si>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</si>
  <si>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</si>
  <si>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</si>
  <si>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</si>
  <si>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</si>
  <si>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</si>
  <si>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</si>
  <si>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</si>
  <si>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</si>
  <si>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</si>
  <si>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</si>
  <si>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</si>
  <si>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</si>
  <si>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</si>
  <si>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</si>
  <si>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</si>
  <si>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</si>
  <si>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</si>
  <si>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</si>
  <si>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</si>
  <si>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</si>
  <si>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</si>
  <si>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</si>
  <si>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</si>
  <si>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</si>
  <si>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</si>
  <si>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</si>
  <si>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</si>
  <si>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</si>
  <si>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</si>
  <si>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</si>
  <si>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</si>
  <si>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</si>
  <si>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</si>
  <si>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</si>
  <si>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</si>
  <si>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</si>
  <si>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</si>
  <si>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</si>
  <si>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</si>
  <si>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</si>
  <si>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</si>
  <si>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</si>
  <si>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</si>
  <si>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</si>
  <si>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</si>
  <si>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</si>
  <si>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</si>
  <si>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</si>
  <si>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</si>
  <si>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</si>
  <si>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인텔 코어i5-11세대 11400F (로켓레이크S) (정품)</t>
    <phoneticPr fontId="1" type="noConversion"/>
  </si>
  <si>
    <t>MSI H510M-A PRO</t>
    <phoneticPr fontId="1" type="noConversion"/>
  </si>
  <si>
    <t>삼성전자 DDR4-3200 (16GB)</t>
    <phoneticPr fontId="1" type="noConversion"/>
  </si>
  <si>
    <t>MSI 지포스 GTX 1660 SUPER 벤투스 S OC D6 6GB</t>
    <phoneticPr fontId="1" type="noConversion"/>
  </si>
  <si>
    <t>Western Digital WD Blue SN570 M.2 NVMe (500GB)</t>
    <phoneticPr fontId="1" type="noConversion"/>
  </si>
  <si>
    <t>darkFlash DK200 RGB 강화유리 (화이트)</t>
    <phoneticPr fontId="1" type="noConversion"/>
  </si>
  <si>
    <t>마이크로닉스 COOLMAX VISION II 600W</t>
    <phoneticPr fontId="1" type="noConversion"/>
  </si>
  <si>
    <t>DEEPCOOL GAMMAXX 400 XT (WHITE)</t>
    <phoneticPr fontId="1" type="noConversion"/>
  </si>
  <si>
    <t>이체 및 현금영수증</t>
  </si>
  <si>
    <t>오호영</t>
    <phoneticPr fontId="1" type="noConversion"/>
  </si>
  <si>
    <t>010-9003-1659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</si>
</sst>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b/>
      <sz val="9"/>
      <color theme="1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 applyAlignment="1">
      <alignment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="130" zoomScaleNormal="100" zoomScaleSheetLayoutView="100" zoomScalePageLayoutView="13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51</v>
      </c>
      <c r="B1" s="21" t="s">
        <v>72</v>
      </c>
      <c r="C1" s="33" t="s">
        <v>59</v>
      </c>
      <c r="D1" s="34"/>
      <c r="E1" s="102"/>
      <c r="F1" s="103"/>
      <c r="G1" s="103"/>
      <c r="H1" s="104"/>
    </row>
    <row r="2" spans="1:9" ht="22.5" customHeight="1">
      <c r="A2" s="15" t="s">
        <v>40</v>
      </c>
      <c r="B2" s="20" t="s">
        <v>73</v>
      </c>
      <c r="C2" s="35"/>
      <c r="D2" s="36"/>
      <c r="E2" s="105"/>
      <c r="F2" s="106"/>
      <c r="G2" s="106"/>
      <c r="H2" s="107"/>
    </row>
    <row r="3" spans="1:9" ht="22.5" customHeight="1">
      <c r="A3" s="15" t="s">
        <v>41</v>
      </c>
      <c r="B3" s="17">
        <f ca="1">TODAY()</f>
        <v>44790</v>
      </c>
      <c r="C3" s="16" t="s">
        <v>42</v>
      </c>
      <c r="D3" s="19">
        <v>44790</v>
      </c>
      <c r="E3" s="105"/>
      <c r="F3" s="106"/>
      <c r="G3" s="106"/>
      <c r="H3" s="107"/>
    </row>
    <row r="4" spans="1:9" ht="22.5" customHeight="1">
      <c r="A4" s="14" t="s">
        <v>39</v>
      </c>
      <c r="B4" s="39"/>
      <c r="C4" s="39"/>
      <c r="D4" s="40"/>
      <c r="E4" s="108"/>
      <c r="F4" s="109"/>
      <c r="G4" s="109"/>
      <c r="H4" s="110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0" t="s">
        <v>53</v>
      </c>
      <c r="B6" s="61"/>
      <c r="C6" s="50" t="s">
        <v>63</v>
      </c>
      <c r="D6" s="51"/>
      <c r="E6" s="3" t="s">
        <v>6</v>
      </c>
      <c r="F6" s="6">
        <v>199000</v>
      </c>
      <c r="G6" s="3">
        <v>1</v>
      </c>
      <c r="H6" s="6">
        <f>F6*G6</f>
        <v>199000</v>
      </c>
      <c r="I6" s="2"/>
    </row>
    <row r="7" spans="1:9" ht="24" customHeight="1">
      <c r="A7" s="62"/>
      <c r="B7" s="63"/>
      <c r="C7" s="50" t="s">
        <v>70</v>
      </c>
      <c r="D7" s="51"/>
      <c r="E7" s="24" t="s">
        <v>13</v>
      </c>
      <c r="F7" s="6">
        <v>28000</v>
      </c>
      <c r="G7" s="3">
        <v>1</v>
      </c>
      <c r="H7" s="6">
        <f t="shared" ref="H7:H19" si="0">F7*G7</f>
        <v>28000</v>
      </c>
      <c r="I7" s="2"/>
    </row>
    <row r="8" spans="1:9" ht="25.5" customHeight="1">
      <c r="A8" s="62"/>
      <c r="B8" s="63"/>
      <c r="C8" s="114" t="s">
        <v>64</v>
      </c>
      <c r="D8" s="115"/>
      <c r="E8" s="3" t="s">
        <v>7</v>
      </c>
      <c r="F8" s="6">
        <v>88000</v>
      </c>
      <c r="G8" s="3">
        <v>1</v>
      </c>
      <c r="H8" s="6">
        <f t="shared" si="0"/>
        <v>88000</v>
      </c>
      <c r="I8" s="2"/>
    </row>
    <row r="9" spans="1:9" ht="37.5" customHeight="1">
      <c r="A9" s="62"/>
      <c r="B9" s="63"/>
      <c r="C9" s="50" t="s">
        <v>65</v>
      </c>
      <c r="D9" s="51"/>
      <c r="E9" s="3" t="s">
        <v>8</v>
      </c>
      <c r="F9" s="6">
        <v>75000</v>
      </c>
      <c r="G9" s="3">
        <v>1</v>
      </c>
      <c r="H9" s="6">
        <f t="shared" si="0"/>
        <v>75000</v>
      </c>
      <c r="I9" s="2"/>
    </row>
    <row r="10" spans="1:9" ht="24" customHeight="1">
      <c r="A10" s="62"/>
      <c r="B10" s="63"/>
      <c r="C10" s="50" t="s">
        <v>66</v>
      </c>
      <c r="D10" s="51"/>
      <c r="E10" s="3" t="s">
        <v>9</v>
      </c>
      <c r="F10" s="6">
        <v>305000</v>
      </c>
      <c r="G10" s="3">
        <v>1</v>
      </c>
      <c r="H10" s="6">
        <f t="shared" si="0"/>
        <v>305000</v>
      </c>
      <c r="I10" s="2"/>
    </row>
    <row r="11" spans="1:9" ht="24" customHeight="1">
      <c r="A11" s="62"/>
      <c r="B11" s="63"/>
      <c r="C11" s="124"/>
      <c r="D11" s="52"/>
      <c r="E11" s="3" t="s">
        <v>62</v>
      </c>
      <c r="F11" s="6"/>
      <c r="G11" s="3"/>
      <c r="H11" s="6">
        <f t="shared" si="0"/>
        <v>0</v>
      </c>
      <c r="I11" s="2"/>
    </row>
    <row r="12" spans="1:9" ht="24" customHeight="1">
      <c r="A12" s="62"/>
      <c r="B12" s="63"/>
      <c r="C12" s="123" t="s">
        <v>67</v>
      </c>
      <c r="D12" s="51"/>
      <c r="E12" s="3" t="s">
        <v>10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62"/>
      <c r="B13" s="63"/>
      <c r="C13" s="44"/>
      <c r="D13" s="45"/>
      <c r="E13" s="3" t="s">
        <v>55</v>
      </c>
      <c r="F13" s="6"/>
      <c r="G13" s="3"/>
      <c r="H13" s="6">
        <f t="shared" si="0"/>
        <v>0</v>
      </c>
      <c r="I13" s="2"/>
    </row>
    <row r="14" spans="1:9" ht="29.25" customHeight="1">
      <c r="A14" s="62"/>
      <c r="B14" s="63"/>
      <c r="C14" s="44" t="s">
        <v>68</v>
      </c>
      <c r="D14" s="45"/>
      <c r="E14" s="3" t="s">
        <v>11</v>
      </c>
      <c r="F14" s="6">
        <v>39000</v>
      </c>
      <c r="G14" s="3">
        <v>1</v>
      </c>
      <c r="H14" s="6">
        <f t="shared" si="0"/>
        <v>39000</v>
      </c>
      <c r="I14" s="2"/>
    </row>
    <row r="15" spans="1:9" ht="24" customHeight="1">
      <c r="A15" s="62"/>
      <c r="B15" s="63"/>
      <c r="C15" s="44" t="s">
        <v>69</v>
      </c>
      <c r="D15" s="45"/>
      <c r="E15" s="3" t="s">
        <v>12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62"/>
      <c r="B16" s="63"/>
      <c r="C16" s="46"/>
      <c r="D16" s="47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2"/>
      <c r="B17" s="63"/>
      <c r="C17" s="53" t="s">
        <v>61</v>
      </c>
      <c r="D17" s="54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2"/>
      <c r="B18" s="63"/>
      <c r="C18" s="48" t="s">
        <v>50</v>
      </c>
      <c r="D18" s="49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2"/>
      <c r="B19" s="63"/>
      <c r="C19" s="42"/>
      <c r="D19" s="43"/>
      <c r="E19" s="4" t="s">
        <v>52</v>
      </c>
      <c r="F19" s="7">
        <v>4000</v>
      </c>
      <c r="G19" s="4">
        <v>-1</v>
      </c>
      <c r="H19" s="6">
        <f t="shared" si="0"/>
        <v>-4000</v>
      </c>
      <c r="I19" s="2"/>
    </row>
    <row r="20" spans="1:9" ht="12.75" customHeight="1">
      <c r="A20" s="64" t="s">
        <v>54</v>
      </c>
      <c r="B20" s="65"/>
      <c r="C20" s="41" t="s">
        <v>16</v>
      </c>
      <c r="D20" s="41"/>
      <c r="E20" s="55">
        <f>SUM(H6:H19)</f>
        <v>900000</v>
      </c>
      <c r="F20" s="55"/>
      <c r="G20" s="27">
        <v>1</v>
      </c>
      <c r="H20" s="113" t="s">
        <v>18</v>
      </c>
      <c r="I20" s="2"/>
    </row>
    <row r="21" spans="1:9" ht="12.75" customHeight="1">
      <c r="A21" s="66"/>
      <c r="B21" s="67"/>
      <c r="C21" s="41"/>
      <c r="D21" s="41"/>
      <c r="E21" s="55">
        <f>E20*G20</f>
        <v>900000</v>
      </c>
      <c r="F21" s="55"/>
      <c r="G21" s="55"/>
      <c r="H21" s="113"/>
      <c r="I21" s="2"/>
    </row>
    <row r="22" spans="1:9" ht="12.75" customHeight="1">
      <c r="A22" s="66"/>
      <c r="B22" s="67"/>
      <c r="C22" s="41"/>
      <c r="D22" s="41"/>
      <c r="E22" s="55"/>
      <c r="F22" s="55"/>
      <c r="G22" s="55"/>
      <c r="H22" s="113"/>
      <c r="I22" s="2"/>
    </row>
    <row r="23" spans="1:9" ht="17.25" customHeight="1">
      <c r="A23" s="66"/>
      <c r="B23" s="67"/>
      <c r="C23" s="80" t="s">
        <v>21</v>
      </c>
      <c r="D23" s="8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68"/>
      <c r="B24" s="69"/>
      <c r="C24" s="44"/>
      <c r="D24" s="45"/>
      <c r="E24" s="5"/>
      <c r="F24" s="6"/>
      <c r="G24" s="3"/>
      <c r="H24" s="6">
        <f>F24*G24</f>
        <v>0</v>
      </c>
      <c r="I24" s="2"/>
    </row>
    <row r="25" spans="1:9" ht="25.15" customHeight="1">
      <c r="A25" s="85"/>
      <c r="B25" s="86"/>
      <c r="C25" s="82"/>
      <c r="D25" s="45"/>
      <c r="E25" s="5"/>
      <c r="F25" s="6"/>
      <c r="G25" s="3"/>
      <c r="H25" s="6">
        <f>F25*G25</f>
        <v>0</v>
      </c>
      <c r="I25" s="2"/>
    </row>
    <row r="26" spans="1:9">
      <c r="A26" s="87"/>
      <c r="B26" s="88"/>
      <c r="C26" s="82"/>
      <c r="D26" s="45"/>
      <c r="E26" s="5"/>
      <c r="F26" s="6"/>
      <c r="G26" s="3"/>
      <c r="H26" s="6">
        <f t="shared" ref="H26:H32" si="1">F26*G26</f>
        <v>0</v>
      </c>
      <c r="I26" s="2"/>
    </row>
    <row r="27" spans="1:9">
      <c r="A27" s="87"/>
      <c r="B27" s="88"/>
      <c r="C27" s="53"/>
      <c r="D27" s="54"/>
      <c r="E27" s="5"/>
      <c r="F27" s="6"/>
      <c r="G27" s="3"/>
      <c r="H27" s="6">
        <f t="shared" si="1"/>
        <v>0</v>
      </c>
      <c r="I27" s="2"/>
    </row>
    <row r="28" spans="1:9">
      <c r="A28" s="87"/>
      <c r="B28" s="88"/>
      <c r="C28" s="53"/>
      <c r="D28" s="54"/>
      <c r="E28" s="5"/>
      <c r="F28" s="6"/>
      <c r="G28" s="3"/>
      <c r="H28" s="6">
        <f t="shared" si="1"/>
        <v>0</v>
      </c>
      <c r="I28" s="2"/>
    </row>
    <row r="29" spans="1:9">
      <c r="A29" s="87"/>
      <c r="B29" s="88"/>
      <c r="C29" s="53"/>
      <c r="D29" s="54"/>
      <c r="E29" s="5"/>
      <c r="F29" s="6"/>
      <c r="G29" s="3"/>
      <c r="H29" s="6">
        <f t="shared" si="1"/>
        <v>0</v>
      </c>
      <c r="I29" s="2"/>
    </row>
    <row r="30" spans="1:9">
      <c r="A30" s="87"/>
      <c r="B30" s="88"/>
      <c r="C30" s="53"/>
      <c r="D30" s="5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7"/>
      <c r="B31" s="88"/>
      <c r="C31" s="53"/>
      <c r="D31" s="54"/>
      <c r="E31" s="5"/>
      <c r="F31" s="6"/>
      <c r="G31" s="3"/>
      <c r="H31" s="6">
        <f t="shared" si="1"/>
        <v>0</v>
      </c>
      <c r="I31" s="2"/>
    </row>
    <row r="32" spans="1:9">
      <c r="A32" s="89"/>
      <c r="B32" s="90"/>
      <c r="C32" s="53"/>
      <c r="D32" s="54"/>
      <c r="E32" s="5"/>
      <c r="F32" s="6"/>
      <c r="G32" s="3"/>
      <c r="H32" s="6">
        <f t="shared" si="1"/>
        <v>0</v>
      </c>
      <c r="I32" s="2"/>
    </row>
    <row r="33" spans="1:9" ht="13.5" customHeight="1">
      <c r="A33" s="91" t="s">
        <v>29</v>
      </c>
      <c r="B33" s="92"/>
      <c r="C33" s="76" t="str">
        <f>IF(F37="현금(이체X)",Sheet2!C1,IF(F37="카드",Sheet2!C1,IF(F37="이체 및 현금영수증",Sheet2!C1,IF(F37="카드+현금",Sheet2!C2,IF(F37="이체 및 세금계산서",Sheet2!C1)))))</f>
        <v>선택사항</v>
      </c>
      <c r="D33" s="77"/>
      <c r="E33" s="56">
        <f>SUM(H24:H32)</f>
        <v>0</v>
      </c>
      <c r="F33" s="57"/>
      <c r="G33" s="57"/>
      <c r="H33" s="111" t="s">
        <v>18</v>
      </c>
      <c r="I33" s="2"/>
    </row>
    <row r="34" spans="1:9" ht="14.25" customHeight="1">
      <c r="A34" s="93"/>
      <c r="B34" s="94"/>
      <c r="C34" s="78"/>
      <c r="D34" s="79"/>
      <c r="E34" s="58"/>
      <c r="F34" s="59"/>
      <c r="G34" s="59"/>
      <c r="H34" s="112"/>
      <c r="I34" s="2"/>
    </row>
    <row r="35" spans="1:9" ht="16.5" customHeight="1">
      <c r="A35" s="83" t="s">
        <v>32</v>
      </c>
      <c r="B35" s="84"/>
      <c r="C35" s="74"/>
      <c r="D35" s="75"/>
      <c r="E35" s="8" t="s">
        <v>4</v>
      </c>
      <c r="F35" s="118">
        <f>SUM(E21,E33)</f>
        <v>900000</v>
      </c>
      <c r="G35" s="118"/>
      <c r="H35" s="9" t="s">
        <v>18</v>
      </c>
      <c r="I35" s="2"/>
    </row>
    <row r="36" spans="1:9" ht="16.5" customHeight="1">
      <c r="A36" s="83" t="s">
        <v>31</v>
      </c>
      <c r="B36" s="84"/>
      <c r="C36" s="72"/>
      <c r="D36" s="73"/>
      <c r="E36" s="8" t="s">
        <v>19</v>
      </c>
      <c r="F36" s="116">
        <f>F35*1.1-F35</f>
        <v>90000.000000000116</v>
      </c>
      <c r="G36" s="117"/>
      <c r="H36" s="10"/>
      <c r="I36" s="2"/>
    </row>
    <row r="37" spans="1:9" ht="17.25" customHeight="1">
      <c r="A37" s="83" t="s">
        <v>27</v>
      </c>
      <c r="B37" s="84"/>
      <c r="C37" s="96"/>
      <c r="D37" s="97"/>
      <c r="E37" s="8" t="s">
        <v>26</v>
      </c>
      <c r="F37" s="70" t="s">
        <v>71</v>
      </c>
      <c r="G37" s="71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1" t="s">
        <v>28</v>
      </c>
      <c r="B38" s="92"/>
      <c r="C38" s="98">
        <f>SUM(C35:C36)-C37</f>
        <v>0</v>
      </c>
      <c r="D38" s="99"/>
      <c r="E38" s="23" t="s">
        <v>27</v>
      </c>
      <c r="F38" s="120"/>
      <c r="G38" s="121"/>
      <c r="H38" s="122"/>
      <c r="I38" s="2"/>
    </row>
    <row r="39" spans="1:9" ht="20.25" customHeight="1">
      <c r="A39" s="93"/>
      <c r="B39" s="94"/>
      <c r="C39" s="100"/>
      <c r="D39" s="101"/>
      <c r="E39" s="28" t="s">
        <v>20</v>
      </c>
      <c r="F39" s="119">
        <f>IF(F37="현금(이체X)",F35,IF(F37="웹결제",ROUND(Sheet2!B6,-4),IF(F37="이체 및 현금영수증",F35+F35*10%,IF(F37="이체 및 세금계산서",F35+F35*10%,IF(F37="이체 및 세금계산서",F35+F35*10%,)))))-F38</f>
        <v>990000</v>
      </c>
      <c r="G39" s="119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32" t="s">
        <v>60</v>
      </c>
      <c r="G40" s="32"/>
      <c r="H40" s="30">
        <f>F39-(F36+F35)</f>
        <v>0</v>
      </c>
      <c r="I40" s="2"/>
    </row>
    <row r="41" spans="1:9" ht="16.5" customHeight="1">
      <c r="C41" s="2"/>
      <c r="D41" s="2"/>
      <c r="E41" s="95" t="s">
        <v>56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5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7" sqref="C7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57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900000</v>
      </c>
    </row>
    <row r="5" spans="1:6">
      <c r="A5" t="s">
        <v>38</v>
      </c>
      <c r="B5">
        <f>B4*1.12</f>
        <v>1008000.0000000001</v>
      </c>
    </row>
    <row r="6" spans="1:6">
      <c r="A6" t="s">
        <v>58</v>
      </c>
      <c r="B6">
        <f>B4*1.13</f>
        <v>1016999.9999999999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50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2022-08-17T04:36:41Z</cp:lastPrinted>
  <dcterms:created xsi:type="dcterms:W3CDTF">2019-03-28T03:58:09Z</dcterms:created>
  <dcterms:modified xsi:type="dcterms:W3CDTF">2022-08-17T04:43:55Z</dcterms:modified>
</cp:coreProperties>
</file>