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8_{26B960BC-01C4-4C7E-BA74-B446F597A490}" xr6:coauthVersionLast="47" xr6:coauthVersionMax="47" xr10:uidLastSave="{00000000-0000-0000-0000-000000000000}"/>
  <bookViews>
    <workbookView xWindow="2730" yWindow="2595" windowWidth="22245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<sst xmlns="http://schemas.openxmlformats.org/spreadsheetml/2006/main" count="97" uniqueCount="85">
  <si>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</si>
  <si>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</si>
  <si>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</si>
  <si>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</si>
  <si>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</si>
  <si>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</si>
  <si>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</si>
  <si>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</si>
  <si>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</si>
  <si>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SSD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</si>
  <si>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</si>
  <si>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</si>
  <si>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</si>
  <si>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</si>
  <si>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</si>
  <si>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</si>
  <si>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</si>
  <si>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</si>
  <si>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</si>
  <si>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</si>
  <si>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</si>
  <si>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</si>
  <si>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</si>
  <si>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</si>
  <si>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</si>
  <si>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</si>
  <si>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</si>
  <si>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</si>
  <si>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</si>
  <si>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</si>
  <si>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</si>
  <si>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</si>
  <si>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</si>
  <si>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</si>
  <si>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</si>
  <si>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</si>
  <si>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</si>
  <si>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</si>
  <si>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</si>
  <si>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</si>
  <si>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</si>
  <si>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</si>
  <si>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</si>
  <si>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</si>
  <si>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</si>
  <si>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</si>
  <si>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</si>
  <si>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</si>
  <si>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</si>
  <si>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</si>
  <si>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</si>
  <si>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</si>
  <si>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</si>
  <si>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</si>
  <si>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</si>
  <si>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</si>
  <si>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</si>
  <si>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</si>
  <si>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</si>
  <si>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</si>
  <si>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</si>
  <si>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</si>
  <si>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</si>
  <si>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</si>
  <si>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</si>
  <si>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</si>
  <si>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</si>
  <si>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</si>
  <si>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</si>
  <si>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</si>
  <si>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</si>
  <si>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</si>
  <si>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 울트라9 시리즈2 285K (애로우레이크) (벌크)</t>
    <phoneticPr fontId="1" type="noConversion"/>
  </si>
  <si>
    <t>쿨러</t>
    <phoneticPr fontId="1" type="noConversion"/>
  </si>
  <si>
    <t>DEEPCOOL AG620</t>
    <phoneticPr fontId="1" type="noConversion"/>
  </si>
  <si>
    <t>VGA</t>
    <phoneticPr fontId="1" type="noConversion"/>
  </si>
  <si>
    <t>Western Digital WD BLACK SN850X M.2 NVMe (2TB)</t>
    <phoneticPr fontId="1" type="noConversion"/>
  </si>
  <si>
    <t>DAVEN D6 MESH 강화유리 (블랙)</t>
    <phoneticPr fontId="1" type="noConversion"/>
  </si>
  <si>
    <t>마이크로닉스 Classic II 풀체인지 700W 80PLUS브론즈 ATX3.1</t>
    <phoneticPr fontId="1" type="noConversion"/>
  </si>
  <si>
    <t>어댑트</t>
    <phoneticPr fontId="1" type="noConversion"/>
  </si>
  <si>
    <t>MSI MAG B860M 박격포 WIFI</t>
    <phoneticPr fontId="1" type="noConversion"/>
  </si>
  <si>
    <t>마이크론 Crucial DDR5-5600 CL46 PRO 아스크텍 (32GB)</t>
    <phoneticPr fontId="1" type="noConversion"/>
  </si>
  <si>
    <t>/</t>
    <phoneticPr fontId="1" type="noConversion"/>
  </si>
  <si>
    <t>/</t>
    <phoneticPr fontId="1" type="noConversion"/>
  </si>
  <si>
    <t>MSI 지포스 RTX 5060 Ti 게이밍 OC D7 16GB 트윈프로져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</si>
</sst>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22" sqref="E22:G2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38</v>
      </c>
      <c r="B1" s="14" t="s">
        <v>79</v>
      </c>
      <c r="C1" s="41" t="s">
        <v>67</v>
      </c>
      <c r="D1" s="42"/>
      <c r="E1" s="115"/>
      <c r="F1" s="116"/>
      <c r="G1" s="116"/>
      <c r="H1" s="117"/>
    </row>
    <row r="2" spans="1:9" ht="22.5" customHeight="1">
      <c r="A2" s="15" t="s">
        <v>32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33</v>
      </c>
      <c r="B3" s="17">
        <f ca="1">TODAY()</f>
        <v>45884</v>
      </c>
      <c r="C3" s="15" t="s">
        <v>34</v>
      </c>
      <c r="D3" s="18"/>
      <c r="E3" s="118"/>
      <c r="F3" s="119"/>
      <c r="G3" s="119"/>
      <c r="H3" s="120"/>
    </row>
    <row r="4" spans="1:9" ht="22.5" customHeight="1">
      <c r="A4" s="19" t="s">
        <v>31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68</v>
      </c>
      <c r="B6" s="71"/>
      <c r="C6" s="58" t="s">
        <v>72</v>
      </c>
      <c r="D6" s="59"/>
      <c r="E6" s="21" t="s">
        <v>6</v>
      </c>
      <c r="F6" s="22">
        <v>848000</v>
      </c>
      <c r="G6" s="21">
        <v>1</v>
      </c>
      <c r="H6" s="22">
        <f>F6*G6</f>
        <v>848000</v>
      </c>
      <c r="I6" s="1"/>
    </row>
    <row r="7" spans="1:9" ht="24" customHeight="1">
      <c r="A7" s="72"/>
      <c r="B7" s="73"/>
      <c r="C7" s="58" t="s">
        <v>82</v>
      </c>
      <c r="D7" s="59"/>
      <c r="E7" s="23"/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80</v>
      </c>
      <c r="D8" s="128"/>
      <c r="E8" s="21" t="s">
        <v>7</v>
      </c>
      <c r="F8" s="22">
        <v>285000</v>
      </c>
      <c r="G8" s="21">
        <v>1</v>
      </c>
      <c r="H8" s="22">
        <f t="shared" si="0"/>
        <v>285000</v>
      </c>
      <c r="I8" s="1"/>
    </row>
    <row r="9" spans="1:9" ht="37.5" customHeight="1">
      <c r="A9" s="72"/>
      <c r="B9" s="73"/>
      <c r="C9" s="58" t="s">
        <v>81</v>
      </c>
      <c r="D9" s="59"/>
      <c r="E9" s="21" t="s">
        <v>8</v>
      </c>
      <c r="F9" s="22">
        <v>146000</v>
      </c>
      <c r="G9" s="21">
        <v>2</v>
      </c>
      <c r="H9" s="22">
        <f t="shared" si="0"/>
        <v>292000</v>
      </c>
      <c r="I9" s="1"/>
    </row>
    <row r="10" spans="1:9" ht="24" customHeight="1">
      <c r="A10" s="72"/>
      <c r="B10" s="73"/>
      <c r="C10" s="58" t="s">
        <v>84</v>
      </c>
      <c r="D10" s="59"/>
      <c r="E10" s="21" t="s">
        <v>75</v>
      </c>
      <c r="F10" s="22">
        <v>725000</v>
      </c>
      <c r="G10" s="21">
        <v>1</v>
      </c>
      <c r="H10" s="22">
        <f t="shared" si="0"/>
        <v>725000</v>
      </c>
      <c r="I10" s="1"/>
    </row>
    <row r="11" spans="1:9" ht="24" customHeight="1">
      <c r="A11" s="72"/>
      <c r="B11" s="73"/>
      <c r="C11" s="60" t="s">
        <v>74</v>
      </c>
      <c r="D11" s="61"/>
      <c r="E11" s="21" t="s">
        <v>73</v>
      </c>
      <c r="F11" s="22">
        <v>40000</v>
      </c>
      <c r="G11" s="21">
        <v>1</v>
      </c>
      <c r="H11" s="22">
        <f t="shared" si="0"/>
        <v>40000</v>
      </c>
      <c r="I11" s="1"/>
    </row>
    <row r="12" spans="1:9" ht="24" customHeight="1">
      <c r="A12" s="72"/>
      <c r="B12" s="73"/>
      <c r="C12" s="62" t="s">
        <v>76</v>
      </c>
      <c r="D12" s="59"/>
      <c r="E12" s="21" t="s">
        <v>9</v>
      </c>
      <c r="F12" s="22">
        <v>240000</v>
      </c>
      <c r="G12" s="21">
        <v>2</v>
      </c>
      <c r="H12" s="22">
        <f t="shared" si="0"/>
        <v>480000</v>
      </c>
      <c r="I12" s="1"/>
    </row>
    <row r="13" spans="1:9" ht="31.5" customHeight="1">
      <c r="A13" s="72"/>
      <c r="B13" s="73"/>
      <c r="C13" s="52" t="s">
        <v>83</v>
      </c>
      <c r="D13" s="53"/>
      <c r="E13" s="21" t="s">
        <v>42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77</v>
      </c>
      <c r="D14" s="53"/>
      <c r="E14" s="21" t="s">
        <v>60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72"/>
      <c r="B15" s="73"/>
      <c r="C15" s="52" t="s">
        <v>78</v>
      </c>
      <c r="D15" s="53"/>
      <c r="E15" s="21" t="s">
        <v>61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72"/>
      <c r="B16" s="73"/>
      <c r="C16" s="54"/>
      <c r="D16" s="55"/>
      <c r="E16" s="21" t="s">
        <v>62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69</v>
      </c>
      <c r="D17" s="64"/>
      <c r="E17" s="24" t="s">
        <v>63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70</v>
      </c>
      <c r="D18" s="64"/>
      <c r="E18" s="24" t="s">
        <v>64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71</v>
      </c>
      <c r="D19" s="57"/>
      <c r="E19" s="21" t="s">
        <v>65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59</v>
      </c>
      <c r="B21" s="75"/>
      <c r="C21" s="49" t="s">
        <v>10</v>
      </c>
      <c r="D21" s="49"/>
      <c r="E21" s="65">
        <f>SUM(H6:H20)</f>
        <v>2874000</v>
      </c>
      <c r="F21" s="65"/>
      <c r="G21" s="26">
        <v>1</v>
      </c>
      <c r="H21" s="126" t="s">
        <v>12</v>
      </c>
      <c r="I21" s="1"/>
    </row>
    <row r="22" spans="1:9" ht="12.75" customHeight="1">
      <c r="A22" s="76"/>
      <c r="B22" s="77"/>
      <c r="C22" s="49"/>
      <c r="D22" s="49"/>
      <c r="E22" s="65">
        <f>E21*G21</f>
        <v>2874000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15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66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22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12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25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2874000</v>
      </c>
      <c r="G36" s="131"/>
      <c r="H36" s="33" t="s">
        <v>12</v>
      </c>
      <c r="I36" s="1"/>
    </row>
    <row r="37" spans="1:9" ht="16.5" customHeight="1">
      <c r="A37" s="96" t="s">
        <v>24</v>
      </c>
      <c r="B37" s="97"/>
      <c r="C37" s="84" t="b">
        <f>IF(F38="카드+현금",Sheet3!C9,IF(F38="현금+카드",Sheet3!C6))</f>
        <v>0</v>
      </c>
      <c r="D37" s="85"/>
      <c r="E37" s="32" t="s">
        <v>13</v>
      </c>
      <c r="F37" s="129">
        <f>F36*1.1-F36</f>
        <v>287400.00000000047</v>
      </c>
      <c r="G37" s="130"/>
      <c r="H37" s="34"/>
      <c r="I37" s="1"/>
    </row>
    <row r="38" spans="1:9" ht="17.25" customHeight="1">
      <c r="A38" s="96" t="s">
        <v>20</v>
      </c>
      <c r="B38" s="97"/>
      <c r="C38" s="109"/>
      <c r="D38" s="110"/>
      <c r="E38" s="32" t="s">
        <v>19</v>
      </c>
      <c r="F38" s="82" t="s">
        <v>57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21</v>
      </c>
      <c r="B39" s="105"/>
      <c r="C39" s="111">
        <f>SUM(C36:C37)-C38</f>
        <v>0</v>
      </c>
      <c r="D39" s="112"/>
      <c r="E39" s="36" t="s">
        <v>58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14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3161400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41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52</v>
      </c>
      <c r="B3" s="39"/>
      <c r="C3" s="39"/>
      <c r="E3" t="s">
        <v>45</v>
      </c>
      <c r="F3">
        <f>Sheet1!F36</f>
        <v>2874000</v>
      </c>
    </row>
    <row r="4" spans="1:7">
      <c r="A4" t="s">
        <v>51</v>
      </c>
      <c r="B4" s="7" t="s">
        <v>49</v>
      </c>
      <c r="C4" s="9">
        <v>500000</v>
      </c>
      <c r="D4" t="s">
        <v>46</v>
      </c>
    </row>
    <row r="5" spans="1:7">
      <c r="B5" t="s">
        <v>13</v>
      </c>
      <c r="C5">
        <v>1.1000000000000001</v>
      </c>
      <c r="D5" t="s">
        <v>47</v>
      </c>
    </row>
    <row r="6" spans="1:7">
      <c r="B6" t="s">
        <v>44</v>
      </c>
      <c r="C6" s="10">
        <f>(F3-C4)*C5</f>
        <v>2611400</v>
      </c>
      <c r="D6" t="s">
        <v>48</v>
      </c>
    </row>
    <row r="8" spans="1:7">
      <c r="A8" s="39" t="s">
        <v>53</v>
      </c>
      <c r="B8" s="39"/>
      <c r="C8" s="39"/>
    </row>
    <row r="9" spans="1:7">
      <c r="A9" t="s">
        <v>51</v>
      </c>
      <c r="B9" s="8" t="s">
        <v>50</v>
      </c>
      <c r="C9" s="11"/>
      <c r="D9" t="s">
        <v>46</v>
      </c>
      <c r="G9" s="10">
        <f>((F3*C10)-C9)/C10</f>
        <v>2874000</v>
      </c>
    </row>
    <row r="10" spans="1:7">
      <c r="B10" t="s">
        <v>13</v>
      </c>
      <c r="C10">
        <v>1.1000000000000001</v>
      </c>
      <c r="D10" t="s">
        <v>47</v>
      </c>
    </row>
    <row r="11" spans="1:7">
      <c r="B11" t="s">
        <v>43</v>
      </c>
      <c r="C11" s="10">
        <f>ROUND(G9,-3)</f>
        <v>2874000</v>
      </c>
      <c r="D11" t="s">
        <v>48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16</v>
      </c>
      <c r="C1" t="s">
        <v>26</v>
      </c>
      <c r="D1" s="3" t="s">
        <v>28</v>
      </c>
      <c r="E1" s="3" t="s">
        <v>28</v>
      </c>
    </row>
    <row r="2" spans="1:5">
      <c r="A2" t="s">
        <v>39</v>
      </c>
      <c r="B2" t="s">
        <v>12</v>
      </c>
      <c r="C2" s="5" t="s">
        <v>56</v>
      </c>
      <c r="D2" t="s">
        <v>27</v>
      </c>
    </row>
    <row r="3" spans="1:5">
      <c r="A3" t="s">
        <v>17</v>
      </c>
      <c r="B3" t="s">
        <v>23</v>
      </c>
      <c r="C3" s="5" t="s">
        <v>55</v>
      </c>
      <c r="D3" s="4" t="s">
        <v>29</v>
      </c>
    </row>
    <row r="4" spans="1:5">
      <c r="A4" t="s">
        <v>18</v>
      </c>
      <c r="B4" s="2">
        <f>Sheet1!F36-(Sheet1!C36)</f>
        <v>2874000</v>
      </c>
    </row>
    <row r="5" spans="1:5">
      <c r="A5" t="s">
        <v>54</v>
      </c>
      <c r="B5" s="2"/>
    </row>
    <row r="6" spans="1:5">
      <c r="A6" t="s">
        <v>30</v>
      </c>
    </row>
    <row r="7" spans="1:5">
      <c r="A7" t="s">
        <v>40</v>
      </c>
    </row>
    <row r="8" spans="1:5">
      <c r="A8" t="s">
        <v>11</v>
      </c>
      <c r="B8" s="2">
        <v>60000</v>
      </c>
    </row>
    <row r="9" spans="1:5">
      <c r="A9" t="s">
        <v>37</v>
      </c>
      <c r="B9" s="2">
        <v>70000</v>
      </c>
    </row>
    <row r="10" spans="1:5">
      <c r="A10" t="s">
        <v>35</v>
      </c>
      <c r="B10" s="2">
        <v>80000</v>
      </c>
    </row>
    <row r="11" spans="1:5">
      <c r="A11" t="s">
        <v>36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jinman</cp:lastModifiedBy>
  <cp:lastPrinted>2025-07-11T06:27:37Z</cp:lastPrinted>
  <dcterms:created xsi:type="dcterms:W3CDTF">2019-03-28T03:58:09Z</dcterms:created>
  <dcterms:modified xsi:type="dcterms:W3CDTF">2025-08-15T00:56:22Z</dcterms:modified>
</cp:coreProperties>
</file>