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6766134E-B04B-4167-B6E3-627FC0B1EB91}" xr6:coauthVersionLast="47" xr6:coauthVersionMax="47" xr10:uidLastSave="{00000000-0000-0000-0000-000000000000}"/>
  <bookViews>
    <workbookView xWindow="1080" yWindow="108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<sst xmlns="http://schemas.openxmlformats.org/spreadsheetml/2006/main" count="97" uniqueCount="85">
  <si>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</si>
  <si>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</si>
  <si>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</si>
  <si>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</si>
  <si>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</si>
  <si>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</si>
  <si>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</si>
  <si>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</si>
  <si>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</si>
  <si>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</si>
  <si>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</si>
  <si>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</si>
  <si>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</si>
  <si>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</si>
  <si>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</si>
  <si>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</si>
  <si>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</si>
  <si>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</si>
  <si>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</si>
  <si>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</si>
  <si>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</si>
  <si>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</si>
  <si>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</si>
  <si>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</si>
  <si>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</si>
  <si>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</si>
  <si>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</si>
  <si>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</si>
  <si>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</si>
  <si>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</si>
  <si>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</si>
  <si>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</si>
  <si>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</si>
  <si>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</si>
  <si>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</si>
  <si>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</si>
  <si>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</si>
  <si>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</si>
  <si>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</si>
  <si>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</si>
  <si>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</si>
  <si>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</si>
  <si>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</si>
  <si>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</si>
  <si>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</si>
  <si>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</si>
  <si>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</si>
  <si>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</si>
  <si>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</si>
  <si>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</si>
  <si>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</si>
  <si>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</si>
  <si>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</si>
  <si>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</si>
  <si>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</si>
  <si>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</si>
  <si>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</si>
  <si>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</si>
  <si>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</si>
  <si>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</si>
  <si>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</si>
  <si>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</si>
  <si>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</si>
  <si>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</si>
  <si>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</si>
  <si>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</si>
  <si>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</si>
  <si>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</si>
  <si>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</si>
  <si>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</si>
  <si>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</si>
  <si>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</si>
  <si>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시리즈2 285K (애로우레이크) (벌크)</t>
    <phoneticPr fontId="1" type="noConversion"/>
  </si>
  <si>
    <t>쿨러</t>
    <phoneticPr fontId="1" type="noConversion"/>
  </si>
  <si>
    <t>DEEPCOOL AG620</t>
    <phoneticPr fontId="1" type="noConversion"/>
  </si>
  <si>
    <t>VGA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</si>
  <si>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</si>
  <si>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</si>
  <si>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</si>
  <si>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어댑트</t>
    <phoneticPr fontId="1" type="noConversion"/>
  </si>
  <si>
    <t>MSI MAG B860M 박격포 WIFI</t>
    <phoneticPr fontId="1" type="noConversion"/>
  </si>
  <si>
    <t>마이크론 Crucial DDR5-5600 CL46 PRO 아스크텍 (32GB)</t>
    <phoneticPr fontId="1" type="noConversion"/>
  </si>
  <si>
    <t>/</t>
    <phoneticPr fontId="1" type="noConversion"/>
  </si>
  <si>
    <t>/</t>
    <phoneticPr fontId="1" type="noConversion"/>
  </si>
  <si>
    <t>MSI 지포스 RTX 5060 Ti 게이밍 OC D7 16GB 트윈프로져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</si>
</sst>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38</v>
      </c>
      <c r="B1" s="14" t="s">
        <v>79</v>
      </c>
      <c r="C1" s="119" t="s">
        <v>67</v>
      </c>
      <c r="D1" s="120"/>
      <c r="E1" s="50"/>
      <c r="F1" s="51"/>
      <c r="G1" s="51"/>
      <c r="H1" s="52"/>
    </row>
    <row r="2" spans="1:9" ht="22.5" customHeight="1">
      <c r="A2" s="15" t="s">
        <v>32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33</v>
      </c>
      <c r="B3" s="17">
        <f ca="1">TODAY()</f>
        <v>45870</v>
      </c>
      <c r="C3" s="15" t="s">
        <v>34</v>
      </c>
      <c r="D3" s="18"/>
      <c r="E3" s="53"/>
      <c r="F3" s="54"/>
      <c r="G3" s="54"/>
      <c r="H3" s="55"/>
    </row>
    <row r="4" spans="1:9" ht="22.5" customHeight="1">
      <c r="A4" s="19" t="s">
        <v>31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72</v>
      </c>
      <c r="D6" s="65"/>
      <c r="E6" s="21" t="s">
        <v>6</v>
      </c>
      <c r="F6" s="22">
        <v>848000</v>
      </c>
      <c r="G6" s="21">
        <v>1</v>
      </c>
      <c r="H6" s="22">
        <f>F6*G6</f>
        <v>848000</v>
      </c>
      <c r="I6" s="1"/>
    </row>
    <row r="7" spans="1:9" ht="24" customHeight="1">
      <c r="A7" s="106"/>
      <c r="B7" s="107"/>
      <c r="C7" s="64" t="s">
        <v>82</v>
      </c>
      <c r="D7" s="65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146000</v>
      </c>
      <c r="G9" s="21">
        <v>2</v>
      </c>
      <c r="H9" s="22">
        <f t="shared" si="0"/>
        <v>292000</v>
      </c>
      <c r="I9" s="1"/>
    </row>
    <row r="10" spans="1:9" ht="24" customHeight="1">
      <c r="A10" s="106"/>
      <c r="B10" s="107"/>
      <c r="C10" s="64" t="s">
        <v>84</v>
      </c>
      <c r="D10" s="65"/>
      <c r="E10" s="21" t="s">
        <v>75</v>
      </c>
      <c r="F10" s="22">
        <v>725000</v>
      </c>
      <c r="G10" s="21">
        <v>1</v>
      </c>
      <c r="H10" s="22">
        <f t="shared" si="0"/>
        <v>725000</v>
      </c>
      <c r="I10" s="1"/>
    </row>
    <row r="11" spans="1:9" ht="24" customHeight="1">
      <c r="A11" s="106"/>
      <c r="B11" s="107"/>
      <c r="C11" s="132" t="s">
        <v>74</v>
      </c>
      <c r="D11" s="133"/>
      <c r="E11" s="21" t="s">
        <v>73</v>
      </c>
      <c r="F11" s="22">
        <v>40000</v>
      </c>
      <c r="G11" s="21">
        <v>1</v>
      </c>
      <c r="H11" s="22">
        <f t="shared" si="0"/>
        <v>40000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9</v>
      </c>
      <c r="F12" s="22">
        <v>240000</v>
      </c>
      <c r="G12" s="21">
        <v>2</v>
      </c>
      <c r="H12" s="22">
        <f t="shared" si="0"/>
        <v>480000</v>
      </c>
      <c r="I12" s="1"/>
    </row>
    <row r="13" spans="1:9" ht="31.5" customHeight="1">
      <c r="A13" s="106"/>
      <c r="B13" s="107"/>
      <c r="C13" s="95" t="s">
        <v>83</v>
      </c>
      <c r="D13" s="96"/>
      <c r="E13" s="21" t="s">
        <v>42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60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61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69</v>
      </c>
      <c r="D17" s="115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71</v>
      </c>
      <c r="D19" s="131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59</v>
      </c>
      <c r="B21" s="109"/>
      <c r="C21" s="125" t="s">
        <v>10</v>
      </c>
      <c r="D21" s="125"/>
      <c r="E21" s="99">
        <f>SUM(H6:H20)</f>
        <v>2874000</v>
      </c>
      <c r="F21" s="99"/>
      <c r="G21" s="26">
        <v>2</v>
      </c>
      <c r="H21" s="61" t="s">
        <v>12</v>
      </c>
      <c r="I21" s="1"/>
    </row>
    <row r="22" spans="1:9" ht="12.75" customHeight="1">
      <c r="A22" s="110"/>
      <c r="B22" s="111"/>
      <c r="C22" s="125"/>
      <c r="D22" s="125"/>
      <c r="E22" s="99">
        <f>E21*G21</f>
        <v>5748000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15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66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22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12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25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5748000</v>
      </c>
      <c r="G36" s="70"/>
      <c r="H36" s="33" t="s">
        <v>12</v>
      </c>
      <c r="I36" s="1"/>
    </row>
    <row r="37" spans="1:9" ht="16.5" customHeight="1">
      <c r="A37" s="75" t="s">
        <v>24</v>
      </c>
      <c r="B37" s="76"/>
      <c r="C37" s="85" t="b">
        <f>IF(F38="카드+현금",Sheet3!C9,IF(F38="현금+카드",Sheet3!C6))</f>
        <v>0</v>
      </c>
      <c r="D37" s="86"/>
      <c r="E37" s="32" t="s">
        <v>13</v>
      </c>
      <c r="F37" s="68">
        <f>F36*1.1-F36</f>
        <v>574800.00000000093</v>
      </c>
      <c r="G37" s="69"/>
      <c r="H37" s="34"/>
      <c r="I37" s="1"/>
    </row>
    <row r="38" spans="1:9" ht="17.25" customHeight="1">
      <c r="A38" s="75" t="s">
        <v>20</v>
      </c>
      <c r="B38" s="76"/>
      <c r="C38" s="44"/>
      <c r="D38" s="45"/>
      <c r="E38" s="32" t="s">
        <v>19</v>
      </c>
      <c r="F38" s="83" t="s">
        <v>57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21</v>
      </c>
      <c r="B39" s="41"/>
      <c r="C39" s="46">
        <f>SUM(C36:C37)-C38</f>
        <v>0</v>
      </c>
      <c r="D39" s="47"/>
      <c r="E39" s="36" t="s">
        <v>58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14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6322800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41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52</v>
      </c>
      <c r="B3" s="117"/>
      <c r="C3" s="117"/>
      <c r="E3" t="s">
        <v>45</v>
      </c>
      <c r="F3">
        <f>Sheet1!F36</f>
        <v>5748000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5772800.0000000009</v>
      </c>
      <c r="D6" t="s">
        <v>48</v>
      </c>
    </row>
    <row r="8" spans="1:7">
      <c r="A8" s="117" t="s">
        <v>53</v>
      </c>
      <c r="B8" s="117"/>
      <c r="C8" s="117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5748000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5748000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3" t="s">
        <v>28</v>
      </c>
      <c r="E1" s="3" t="s">
        <v>28</v>
      </c>
    </row>
    <row r="2" spans="1:5">
      <c r="A2" t="s">
        <v>39</v>
      </c>
      <c r="B2" t="s">
        <v>12</v>
      </c>
      <c r="C2" s="5" t="s">
        <v>56</v>
      </c>
      <c r="D2" t="s">
        <v>27</v>
      </c>
    </row>
    <row r="3" spans="1:5">
      <c r="A3" t="s">
        <v>17</v>
      </c>
      <c r="B3" t="s">
        <v>23</v>
      </c>
      <c r="C3" s="5" t="s">
        <v>55</v>
      </c>
      <c r="D3" s="4" t="s">
        <v>29</v>
      </c>
    </row>
    <row r="4" spans="1:5">
      <c r="A4" t="s">
        <v>18</v>
      </c>
      <c r="B4" s="2">
        <f>Sheet1!F36-(Sheet1!C36)</f>
        <v>5748000</v>
      </c>
    </row>
    <row r="5" spans="1:5">
      <c r="A5" t="s">
        <v>54</v>
      </c>
      <c r="B5" s="2"/>
    </row>
    <row r="6" spans="1:5">
      <c r="A6" t="s">
        <v>30</v>
      </c>
    </row>
    <row r="7" spans="1:5">
      <c r="A7" t="s">
        <v>40</v>
      </c>
    </row>
    <row r="8" spans="1:5">
      <c r="A8" t="s">
        <v>11</v>
      </c>
      <c r="B8" s="2">
        <v>60000</v>
      </c>
    </row>
    <row r="9" spans="1:5">
      <c r="A9" t="s">
        <v>37</v>
      </c>
      <c r="B9" s="2">
        <v>70000</v>
      </c>
    </row>
    <row r="10" spans="1:5">
      <c r="A10" t="s">
        <v>35</v>
      </c>
      <c r="B10" s="2">
        <v>80000</v>
      </c>
    </row>
    <row r="11" spans="1:5">
      <c r="A11" t="s">
        <v>36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2025-07-11T06:27:37Z</cp:lastPrinted>
  <dcterms:created xsi:type="dcterms:W3CDTF">2019-03-28T03:58:09Z</dcterms:created>
  <dcterms:modified xsi:type="dcterms:W3CDTF">2025-08-01T05:33:30Z</dcterms:modified>
</cp:coreProperties>
</file>