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10" documentId="8_{F5D46A19-AD81-45F3-8C44-5F2563071509}" xr6:coauthVersionLast="46" xr6:coauthVersionMax="46" xr10:uidLastSave="{14FFCA1B-12F2-43CA-9E87-0EC27E1F11E4}"/>
  <bookViews>
    <workbookView xWindow="3420" yWindow="3420" windowWidth="21600" windowHeight="11385" xr2:uid="{00000000-000D-0000-FFFF-FFFF00000000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<sst xmlns="http://schemas.openxmlformats.org/spreadsheetml/2006/main" count="81" uniqueCount="71">
  <si>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</si>
  <si>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</si>
  <si>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</si>
  <si>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</si>
  <si>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</si>
  <si>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</si>
  <si>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</si>
  <si>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</si>
  <si>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</si>
  <si>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</si>
  <si>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</si>
  <si>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</si>
  <si>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</si>
  <si>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</si>
  <si>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</si>
  <si>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</si>
  <si>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</si>
  <si>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</si>
  <si>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</si>
  <si>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</si>
  <si>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</si>
  <si>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</si>
  <si>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</si>
  <si>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</si>
  <si>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</si>
  <si>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</si>
  <si>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</si>
  <si>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</si>
  <si>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</si>
  <si>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</si>
  <si>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</si>
  <si>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</si>
  <si>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</si>
  <si>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</si>
  <si>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</si>
  <si>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</si>
  <si>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</si>
  <si>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</si>
  <si>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</si>
  <si>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</si>
  <si>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</si>
  <si>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</si>
  <si>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</si>
  <si>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</si>
  <si>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</si>
  <si>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</si>
  <si>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</si>
  <si>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</si>
  <si>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</si>
  <si>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</si>
  <si>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</si>
  <si>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</si>
  <si>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</si>
  <si>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</si>
  <si>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</si>
  <si>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</si>
  <si>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</si>
  <si>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</si>
  <si>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</si>
  <si>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</si>
  <si>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</si>
  <si>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▣ 기본무상 1년보증 (공임6만원 추가시)
하드웨어적 문제발생시 해당됨
(카페 가입시 소프트웨어 문제 구입후1년간
원격지원가능)</t>
    <phoneticPr fontId="1" type="noConversion"/>
  </si>
  <si>
    <r>
      <t>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</si>
  <si>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*타 매장 또는 동네 가게들 처럼 부르는 값으로 가격을 부풀려 견적 내는것이 아니라 그때그때 시세에 맞게 정해진 가격이 있고 중고가 아닌 정품 가격에 공임을 더한 것입니다. 정직한 가격으로 판매되는 것이니 안심하고 구매 하셔도 됩니다.</t>
    <phoneticPr fontId="1" type="noConversion"/>
  </si>
  <si>
    <t>사무용견적</t>
    <phoneticPr fontId="1" type="noConversion"/>
  </si>
  <si>
    <t>삼성 NVME 500G 추가</t>
    <phoneticPr fontId="1" type="noConversion"/>
  </si>
  <si>
    <t>삼성 DDR4 8G 추가</t>
    <phoneticPr fontId="1" type="noConversion"/>
  </si>
  <si>
    <t>노트북</t>
    <phoneticPr fontId="1" type="noConversion"/>
  </si>
  <si>
    <t>이체 및 세금계산서</t>
  </si>
  <si>
    <t>어댑트</t>
    <phoneticPr fontId="1" type="noConversion"/>
  </si>
  <si>
    <t>[LG전자] LG gram 14 14Z90N-EB36K
기본제품 / 그램(gram) / 아이스레이크 / 인텔 코어 i3-1005G1 / 4GB RAM / 128GB M.2 SATA SSD / Windows10S / 14형 / 1920x1080 (FHD) / 내장그래픽 / HDMI / USB 3.1 / USBType-C / THUNDERBOLT / UFS / 키보드라이트 / ODD미포함 / 72Wh / 화이트 / 999g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</si>
</sst>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color theme="1"/>
      <name val="MS Gothic"/>
      <family val="3"/>
      <charset val="1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3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5" fillId="8" borderId="4" xfId="0" applyFont="1" applyFill="1" applyBorder="1" applyAlignment="1">
      <alignment horizontal="center" vertical="center" wrapText="1"/>
    </xf>
    <xf numFmtId="0" fontId="5" fillId="8" borderId="6" xfId="0" applyFont="1" applyFill="1" applyBorder="1" applyAlignment="1">
      <alignment horizontal="center" vertical="center" wrapText="1"/>
    </xf>
    <xf numFmtId="0" fontId="5" fillId="8" borderId="7" xfId="0" applyFont="1" applyFill="1" applyBorder="1" applyAlignment="1">
      <alignment horizontal="center" vertical="center" wrapText="1"/>
    </xf>
    <xf numFmtId="0" fontId="5" fillId="8" borderId="8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5" fillId="6" borderId="7" xfId="0" applyFont="1" applyFill="1" applyBorder="1" applyAlignment="1">
      <alignment horizontal="center" vertical="center" wrapText="1"/>
    </xf>
    <xf numFmtId="0" fontId="5" fillId="6" borderId="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176" fontId="2" fillId="5" borderId="1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top" wrapText="1"/>
    </xf>
    <xf numFmtId="0" fontId="9" fillId="3" borderId="6" xfId="0" applyFont="1" applyFill="1" applyBorder="1" applyAlignment="1">
      <alignment horizontal="center" vertical="top" wrapText="1"/>
    </xf>
    <xf numFmtId="0" fontId="9" fillId="3" borderId="7" xfId="0" applyFont="1" applyFill="1" applyBorder="1" applyAlignment="1">
      <alignment horizontal="center" vertical="top" wrapText="1"/>
    </xf>
    <xf numFmtId="0" fontId="9" fillId="3" borderId="8" xfId="0" applyFont="1" applyFill="1" applyBorder="1" applyAlignment="1">
      <alignment horizontal="center" vertical="top" wrapText="1"/>
    </xf>
    <xf numFmtId="0" fontId="9" fillId="3" borderId="9" xfId="0" applyFont="1" applyFill="1" applyBorder="1" applyAlignment="1">
      <alignment horizontal="center" vertical="top" wrapText="1"/>
    </xf>
    <xf numFmtId="0" fontId="9" fillId="3" borderId="11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8" sqref="C8:D9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58</v>
      </c>
      <c r="B1" s="23" t="s">
        <v>69</v>
      </c>
      <c r="C1" s="58" t="s">
        <v>61</v>
      </c>
      <c r="D1" s="59"/>
      <c r="E1" s="116"/>
      <c r="F1" s="117"/>
      <c r="G1" s="117"/>
      <c r="H1" s="118"/>
    </row>
    <row r="2" spans="1:9" ht="22.5" customHeight="1">
      <c r="A2" s="15" t="s">
        <v>44</v>
      </c>
      <c r="B2" s="22"/>
      <c r="C2" s="60"/>
      <c r="D2" s="61"/>
      <c r="E2" s="119"/>
      <c r="F2" s="120"/>
      <c r="G2" s="120"/>
      <c r="H2" s="121"/>
    </row>
    <row r="3" spans="1:9" ht="22.5" customHeight="1">
      <c r="A3" s="15" t="s">
        <v>45</v>
      </c>
      <c r="B3" s="17">
        <f ca="1">TODAY()</f>
        <v>44229</v>
      </c>
      <c r="C3" s="16" t="s">
        <v>46</v>
      </c>
      <c r="D3" s="21"/>
      <c r="E3" s="119"/>
      <c r="F3" s="120"/>
      <c r="G3" s="120"/>
      <c r="H3" s="121"/>
    </row>
    <row r="4" spans="1:9" ht="22.5" customHeight="1">
      <c r="A4" s="14" t="s">
        <v>43</v>
      </c>
      <c r="B4" s="64" t="s">
        <v>64</v>
      </c>
      <c r="C4" s="64"/>
      <c r="D4" s="65"/>
      <c r="E4" s="122"/>
      <c r="F4" s="123"/>
      <c r="G4" s="123"/>
      <c r="H4" s="124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39" t="s">
        <v>62</v>
      </c>
      <c r="B6" s="40"/>
      <c r="C6" s="75"/>
      <c r="D6" s="76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41"/>
      <c r="B7" s="42"/>
      <c r="C7" s="75"/>
      <c r="D7" s="76"/>
      <c r="E7" s="26" t="s">
        <v>15</v>
      </c>
      <c r="F7" s="6"/>
      <c r="G7" s="3"/>
      <c r="H7" s="6">
        <f t="shared" ref="H7:H19" si="0">F7*G7</f>
        <v>0</v>
      </c>
      <c r="I7" s="2"/>
    </row>
    <row r="8" spans="1:9" ht="25.5" customHeight="1">
      <c r="A8" s="41"/>
      <c r="B8" s="42"/>
      <c r="C8" s="128"/>
      <c r="D8" s="129"/>
      <c r="E8" s="3" t="s">
        <v>7</v>
      </c>
      <c r="F8" s="6"/>
      <c r="G8" s="3"/>
      <c r="H8" s="6">
        <f t="shared" si="0"/>
        <v>0</v>
      </c>
      <c r="I8" s="2"/>
    </row>
    <row r="9" spans="1:9" ht="37.5" customHeight="1">
      <c r="A9" s="41"/>
      <c r="B9" s="42"/>
      <c r="C9" s="75"/>
      <c r="D9" s="76"/>
      <c r="E9" s="3" t="s">
        <v>8</v>
      </c>
      <c r="F9" s="6"/>
      <c r="G9" s="3"/>
      <c r="H9" s="6">
        <f t="shared" si="0"/>
        <v>0</v>
      </c>
      <c r="I9" s="2"/>
    </row>
    <row r="10" spans="1:9" ht="24" customHeight="1">
      <c r="A10" s="41"/>
      <c r="B10" s="42"/>
      <c r="C10" s="75"/>
      <c r="D10" s="76"/>
      <c r="E10" s="3" t="s">
        <v>9</v>
      </c>
      <c r="F10" s="6"/>
      <c r="G10" s="3"/>
      <c r="H10" s="6">
        <f t="shared" si="0"/>
        <v>0</v>
      </c>
      <c r="I10" s="2"/>
    </row>
    <row r="11" spans="1:9" ht="34.5" customHeight="1">
      <c r="A11" s="41"/>
      <c r="B11" s="42"/>
      <c r="C11" s="77"/>
      <c r="D11" s="78"/>
      <c r="E11" s="3" t="s">
        <v>10</v>
      </c>
      <c r="F11" s="6"/>
      <c r="G11" s="3"/>
      <c r="H11" s="6">
        <f t="shared" si="0"/>
        <v>0</v>
      </c>
      <c r="I11" s="2"/>
    </row>
    <row r="12" spans="1:9" ht="24" customHeight="1">
      <c r="A12" s="41"/>
      <c r="B12" s="42"/>
      <c r="C12" s="75"/>
      <c r="D12" s="76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41"/>
      <c r="B13" s="42"/>
      <c r="C13" s="69"/>
      <c r="D13" s="70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41"/>
      <c r="B14" s="42"/>
      <c r="C14" s="69"/>
      <c r="D14" s="70"/>
      <c r="E14" s="3" t="s">
        <v>13</v>
      </c>
      <c r="F14" s="6"/>
      <c r="G14" s="3"/>
      <c r="H14" s="6">
        <f t="shared" si="0"/>
        <v>0</v>
      </c>
      <c r="I14" s="2"/>
    </row>
    <row r="15" spans="1:9" ht="24" customHeight="1">
      <c r="A15" s="41"/>
      <c r="B15" s="42"/>
      <c r="C15" s="69"/>
      <c r="D15" s="70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41"/>
      <c r="B16" s="42"/>
      <c r="C16" s="71" t="s">
        <v>60</v>
      </c>
      <c r="D16" s="72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41"/>
      <c r="B17" s="42"/>
      <c r="C17" s="20"/>
      <c r="D17" s="19" t="s">
        <v>47</v>
      </c>
      <c r="E17" s="4" t="s">
        <v>17</v>
      </c>
      <c r="F17" s="7">
        <v>30000</v>
      </c>
      <c r="G17" s="4">
        <v>1</v>
      </c>
      <c r="H17" s="6">
        <f t="shared" si="0"/>
        <v>30000</v>
      </c>
      <c r="I17" s="2"/>
    </row>
    <row r="18" spans="1:9">
      <c r="A18" s="41"/>
      <c r="B18" s="42"/>
      <c r="C18" s="73" t="s">
        <v>55</v>
      </c>
      <c r="D18" s="74"/>
      <c r="E18" s="4" t="s">
        <v>25</v>
      </c>
      <c r="F18" s="7"/>
      <c r="G18" s="4"/>
      <c r="H18" s="6">
        <f t="shared" si="0"/>
        <v>0</v>
      </c>
      <c r="I18" s="2"/>
    </row>
    <row r="19" spans="1:9">
      <c r="A19" s="41"/>
      <c r="B19" s="42"/>
      <c r="C19" s="67"/>
      <c r="D19" s="68"/>
      <c r="E19" s="4" t="s">
        <v>59</v>
      </c>
      <c r="F19" s="7"/>
      <c r="G19" s="4"/>
      <c r="H19" s="6">
        <f t="shared" si="0"/>
        <v>0</v>
      </c>
      <c r="I19" s="2"/>
    </row>
    <row r="20" spans="1:9" ht="12.75" customHeight="1">
      <c r="A20" s="43" t="s">
        <v>63</v>
      </c>
      <c r="B20" s="44"/>
      <c r="C20" s="66" t="s">
        <v>18</v>
      </c>
      <c r="D20" s="66"/>
      <c r="E20" s="55">
        <f>SUM(H6:H19)</f>
        <v>30000</v>
      </c>
      <c r="F20" s="55"/>
      <c r="G20" s="29">
        <v>1</v>
      </c>
      <c r="H20" s="127" t="s">
        <v>20</v>
      </c>
      <c r="I20" s="2"/>
    </row>
    <row r="21" spans="1:9" ht="12.75" customHeight="1">
      <c r="A21" s="45"/>
      <c r="B21" s="46"/>
      <c r="C21" s="66"/>
      <c r="D21" s="66"/>
      <c r="E21" s="55">
        <f>E20*G20</f>
        <v>30000</v>
      </c>
      <c r="F21" s="55"/>
      <c r="G21" s="55"/>
      <c r="H21" s="127"/>
      <c r="I21" s="2"/>
    </row>
    <row r="22" spans="1:9" ht="12.75" customHeight="1">
      <c r="A22" s="45"/>
      <c r="B22" s="46"/>
      <c r="C22" s="66"/>
      <c r="D22" s="66"/>
      <c r="E22" s="55"/>
      <c r="F22" s="55"/>
      <c r="G22" s="55"/>
      <c r="H22" s="127"/>
      <c r="I22" s="2"/>
    </row>
    <row r="23" spans="1:9" ht="17.25" customHeight="1">
      <c r="A23" s="45"/>
      <c r="B23" s="46"/>
      <c r="C23" s="56" t="s">
        <v>23</v>
      </c>
      <c r="D23" s="57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47"/>
      <c r="B24" s="48"/>
      <c r="C24" s="49" t="s">
        <v>70</v>
      </c>
      <c r="D24" s="50"/>
      <c r="E24" s="107" t="s">
        <v>67</v>
      </c>
      <c r="F24" s="36">
        <v>1115000</v>
      </c>
      <c r="G24" s="33">
        <v>1</v>
      </c>
      <c r="H24" s="36">
        <f>F24*G24</f>
        <v>1115000</v>
      </c>
      <c r="I24" s="2"/>
    </row>
    <row r="25" spans="1:9" ht="25.15" customHeight="1">
      <c r="A25" s="87" t="str">
        <f>IF(F37="현금(이체X)",Sheet2!D2,IF(F37="카드",Sheet2!D2,IF(F37="이체 및 현금영수증",Sheet2!E1,IF(F37="카드+현금",Sheet2!D2,IF(F37="이체 및 세금계산서",Sheet2!D1)))))</f>
        <v>신한은행 (예금주: 최진만) 
110-482-539938</v>
      </c>
      <c r="B25" s="88"/>
      <c r="C25" s="51"/>
      <c r="D25" s="52"/>
      <c r="E25" s="108"/>
      <c r="F25" s="37"/>
      <c r="G25" s="34"/>
      <c r="H25" s="37"/>
      <c r="I25" s="2"/>
    </row>
    <row r="26" spans="1:9">
      <c r="A26" s="89"/>
      <c r="B26" s="90"/>
      <c r="C26" s="51"/>
      <c r="D26" s="52"/>
      <c r="E26" s="108"/>
      <c r="F26" s="37"/>
      <c r="G26" s="34"/>
      <c r="H26" s="37"/>
      <c r="I26" s="2"/>
    </row>
    <row r="27" spans="1:9">
      <c r="A27" s="89"/>
      <c r="B27" s="90"/>
      <c r="C27" s="53"/>
      <c r="D27" s="54"/>
      <c r="E27" s="109"/>
      <c r="F27" s="38"/>
      <c r="G27" s="35"/>
      <c r="H27" s="38"/>
      <c r="I27" s="2"/>
    </row>
    <row r="28" spans="1:9">
      <c r="A28" s="89"/>
      <c r="B28" s="90"/>
      <c r="C28" s="105" t="s">
        <v>66</v>
      </c>
      <c r="D28" s="106"/>
      <c r="E28" s="5" t="s">
        <v>8</v>
      </c>
      <c r="F28" s="6">
        <v>43000</v>
      </c>
      <c r="G28" s="3">
        <v>1</v>
      </c>
      <c r="H28" s="6">
        <f t="shared" ref="H28:H32" si="1">F28*G28</f>
        <v>43000</v>
      </c>
      <c r="I28" s="2"/>
    </row>
    <row r="29" spans="1:9">
      <c r="A29" s="89"/>
      <c r="B29" s="90"/>
      <c r="C29" s="105" t="s">
        <v>65</v>
      </c>
      <c r="D29" s="106"/>
      <c r="E29" s="5" t="s">
        <v>10</v>
      </c>
      <c r="F29" s="6">
        <v>93000</v>
      </c>
      <c r="G29" s="3">
        <v>1</v>
      </c>
      <c r="H29" s="6">
        <f t="shared" si="1"/>
        <v>93000</v>
      </c>
      <c r="I29" s="2"/>
    </row>
    <row r="30" spans="1:9">
      <c r="A30" s="89"/>
      <c r="B30" s="90"/>
      <c r="C30" s="105"/>
      <c r="D30" s="106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9"/>
      <c r="B31" s="90"/>
      <c r="C31" s="105"/>
      <c r="D31" s="106"/>
      <c r="E31" s="5"/>
      <c r="F31" s="6"/>
      <c r="G31" s="3"/>
      <c r="H31" s="6">
        <f t="shared" si="1"/>
        <v>0</v>
      </c>
      <c r="I31" s="2"/>
    </row>
    <row r="32" spans="1:9">
      <c r="A32" s="91"/>
      <c r="B32" s="92"/>
      <c r="C32" s="105"/>
      <c r="D32" s="106"/>
      <c r="E32" s="5"/>
      <c r="F32" s="6"/>
      <c r="G32" s="3"/>
      <c r="H32" s="6">
        <f t="shared" si="1"/>
        <v>0</v>
      </c>
      <c r="I32" s="2"/>
    </row>
    <row r="33" spans="1:9" ht="13.5" customHeight="1">
      <c r="A33" s="93" t="s">
        <v>32</v>
      </c>
      <c r="B33" s="94"/>
      <c r="C33" s="101" t="str">
        <f>IF(F37="현금(이체X)",Sheet2!C1,IF(F37="카드",Sheet2!C1,IF(F37="이체 및 현금영수증",Sheet2!C1,IF(F37="카드+현금",Sheet2!C2,IF(F37="이체 및 세금계산서",Sheet2!C1)))))</f>
        <v>선택사항</v>
      </c>
      <c r="D33" s="102"/>
      <c r="E33" s="79">
        <f>SUM(H24:H32)</f>
        <v>1251000</v>
      </c>
      <c r="F33" s="80"/>
      <c r="G33" s="80"/>
      <c r="H33" s="125" t="s">
        <v>20</v>
      </c>
      <c r="I33" s="2"/>
    </row>
    <row r="34" spans="1:9" ht="14.25" customHeight="1">
      <c r="A34" s="95"/>
      <c r="B34" s="96"/>
      <c r="C34" s="103"/>
      <c r="D34" s="104"/>
      <c r="E34" s="81"/>
      <c r="F34" s="82"/>
      <c r="G34" s="82"/>
      <c r="H34" s="126"/>
      <c r="I34" s="2"/>
    </row>
    <row r="35" spans="1:9" ht="16.5" customHeight="1">
      <c r="A35" s="85" t="s">
        <v>35</v>
      </c>
      <c r="B35" s="86"/>
      <c r="C35" s="99"/>
      <c r="D35" s="100"/>
      <c r="E35" s="8" t="s">
        <v>4</v>
      </c>
      <c r="F35" s="132">
        <f>SUM(E21,E33)</f>
        <v>1281000</v>
      </c>
      <c r="G35" s="132"/>
      <c r="H35" s="9" t="s">
        <v>20</v>
      </c>
      <c r="I35" s="2"/>
    </row>
    <row r="36" spans="1:9" ht="16.5" customHeight="1">
      <c r="A36" s="85" t="s">
        <v>34</v>
      </c>
      <c r="B36" s="86"/>
      <c r="C36" s="97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98"/>
      <c r="E36" s="8" t="s">
        <v>21</v>
      </c>
      <c r="F36" s="130">
        <f>F35*1.1-F35</f>
        <v>128100</v>
      </c>
      <c r="G36" s="131"/>
      <c r="H36" s="10"/>
      <c r="I36" s="2"/>
    </row>
    <row r="37" spans="1:9" ht="17.25" customHeight="1">
      <c r="A37" s="85" t="s">
        <v>30</v>
      </c>
      <c r="B37" s="86"/>
      <c r="C37" s="110"/>
      <c r="D37" s="111"/>
      <c r="E37" s="8" t="s">
        <v>29</v>
      </c>
      <c r="F37" s="83" t="s">
        <v>68</v>
      </c>
      <c r="G37" s="84"/>
      <c r="H37" s="32"/>
      <c r="I37" s="2"/>
    </row>
    <row r="38" spans="1:9" ht="19.5" customHeight="1">
      <c r="A38" s="93" t="s">
        <v>31</v>
      </c>
      <c r="B38" s="94"/>
      <c r="C38" s="112">
        <f>SUM(C35:C36)-C37</f>
        <v>0</v>
      </c>
      <c r="D38" s="113"/>
      <c r="E38" s="25" t="s">
        <v>30</v>
      </c>
      <c r="F38" s="134"/>
      <c r="G38" s="135"/>
      <c r="H38" s="136"/>
      <c r="I38" s="2"/>
    </row>
    <row r="39" spans="1:9" ht="20.25" customHeight="1">
      <c r="A39" s="95"/>
      <c r="B39" s="96"/>
      <c r="C39" s="114"/>
      <c r="D39" s="115"/>
      <c r="E39" s="30" t="s">
        <v>22</v>
      </c>
      <c r="F39" s="133">
        <f>IF(F37="현금(이체X)",F35,IF(F37="카드",ROUND(Sheet2!B5,-4),IF(F37="이체 및 현금영수증",F35+F35*10%,IF(F37="이체 및 세금계산서",F35+F35*10%,IF(F37="이체 및 세금계산서",F35+F35*10%,)))))-F38</f>
        <v>1409100</v>
      </c>
      <c r="G39" s="133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3">
    <mergeCell ref="A38:B39"/>
    <mergeCell ref="C37:D37"/>
    <mergeCell ref="C38:D39"/>
    <mergeCell ref="E1:H4"/>
    <mergeCell ref="H33:H34"/>
    <mergeCell ref="H20:H22"/>
    <mergeCell ref="A5:B5"/>
    <mergeCell ref="C6:D6"/>
    <mergeCell ref="C7:D7"/>
    <mergeCell ref="C8:D8"/>
    <mergeCell ref="C9:D9"/>
    <mergeCell ref="F36:G36"/>
    <mergeCell ref="F35:G35"/>
    <mergeCell ref="F39:G39"/>
    <mergeCell ref="F38:H38"/>
    <mergeCell ref="E20:F20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C33:D34"/>
    <mergeCell ref="C28:D28"/>
    <mergeCell ref="C29:D29"/>
    <mergeCell ref="C30:D30"/>
    <mergeCell ref="C31:D31"/>
    <mergeCell ref="C32:D32"/>
    <mergeCell ref="E24:E27"/>
    <mergeCell ref="C1:D2"/>
    <mergeCell ref="C5:D5"/>
    <mergeCell ref="B4:D4"/>
    <mergeCell ref="C20:D2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G24:G27"/>
    <mergeCell ref="H24:H27"/>
    <mergeCell ref="F24:F27"/>
    <mergeCell ref="A6:B19"/>
    <mergeCell ref="A20:B24"/>
    <mergeCell ref="C24:D27"/>
    <mergeCell ref="E21:G22"/>
    <mergeCell ref="C23:D23"/>
  </mergeCells>
  <phoneticPr fontId="1" type="noConversion"/>
  <conditionalFormatting sqref="K17:K18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3" r:id="rId1"/>
  <headerFooter>
    <oddHeader>&amp;L&amp;"DengXian,보통"&amp;20
cafe.naver.com/realcom7&amp;C&amp;"맑은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36</v>
      </c>
      <c r="D1" s="12" t="s">
        <v>38</v>
      </c>
      <c r="E1" s="27" t="s">
        <v>57</v>
      </c>
      <c r="F1" s="27"/>
    </row>
    <row r="2" spans="1:6">
      <c r="A2" t="s">
        <v>26</v>
      </c>
      <c r="B2" t="s">
        <v>20</v>
      </c>
      <c r="C2" t="s">
        <v>41</v>
      </c>
      <c r="D2" t="s">
        <v>37</v>
      </c>
    </row>
    <row r="3" spans="1:6">
      <c r="A3" t="s">
        <v>27</v>
      </c>
      <c r="B3" t="s">
        <v>33</v>
      </c>
      <c r="D3" s="13" t="s">
        <v>39</v>
      </c>
    </row>
    <row r="4" spans="1:6">
      <c r="A4" t="s">
        <v>28</v>
      </c>
      <c r="B4" s="11">
        <f>Sheet1!F35-(Sheet1!C35)</f>
        <v>1281000</v>
      </c>
    </row>
    <row r="5" spans="1:6">
      <c r="A5" t="s">
        <v>42</v>
      </c>
      <c r="B5">
        <f>B4*1.13</f>
        <v>1447529.9999999998</v>
      </c>
    </row>
    <row r="6" spans="1:6">
      <c r="A6" t="s">
        <v>40</v>
      </c>
    </row>
    <row r="7" spans="1:6">
      <c r="A7" t="s">
        <v>19</v>
      </c>
      <c r="B7" s="11">
        <v>60000</v>
      </c>
    </row>
    <row r="8" spans="1:6">
      <c r="A8" t="s">
        <v>50</v>
      </c>
      <c r="B8" s="11">
        <v>70000</v>
      </c>
    </row>
    <row r="9" spans="1:6">
      <c r="A9" t="s">
        <v>48</v>
      </c>
      <c r="B9" s="11">
        <v>80000</v>
      </c>
    </row>
    <row r="10" spans="1:6">
      <c r="A10" t="s">
        <v>49</v>
      </c>
      <c r="B10" s="11">
        <v>100000</v>
      </c>
    </row>
    <row r="11" spans="1:6">
      <c r="A11" t="s">
        <v>52</v>
      </c>
      <c r="B11" s="11">
        <v>151200</v>
      </c>
    </row>
    <row r="12" spans="1:6">
      <c r="A12" t="s">
        <v>51</v>
      </c>
      <c r="B12" s="11">
        <v>188000</v>
      </c>
    </row>
    <row r="13" spans="1:6">
      <c r="A13" t="s">
        <v>53</v>
      </c>
      <c r="B13" s="11">
        <v>194290</v>
      </c>
    </row>
    <row r="14" spans="1:6">
      <c r="A14" t="s">
        <v>54</v>
      </c>
      <c r="B14" s="11">
        <v>359000</v>
      </c>
    </row>
    <row r="15" spans="1:6">
      <c r="A15" t="s">
        <v>56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2020-12-16T06:18:49Z</cp:lastPrinted>
  <dcterms:created xsi:type="dcterms:W3CDTF">2019-03-28T03:58:09Z</dcterms:created>
  <dcterms:modified xsi:type="dcterms:W3CDTF">2021-02-02T08:59:52Z</dcterms:modified>
</cp:coreProperties>
</file>