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8" documentId="8_{E2A268BC-A37E-4805-8C53-E630E51A408A}" xr6:coauthVersionLast="47" xr6:coauthVersionMax="47" xr10:uidLastSave="{BCB94FF4-8CDA-4D32-A476-DA800E4C254F}"/>
  <bookViews>
    <workbookView xWindow="13740" yWindow="0" windowWidth="15060" windowHeight="1515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9" i="1" l="1"/>
  <c r="H37" i="1"/>
  <c r="B3" i="1"/>
  <c r="C33" i="1" l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F39" i="1" s="1"/>
  <c r="C38" i="1"/>
  <c r="F36" i="1"/>
</calcChain>
</file>

<file path=xl/sharedStrings.xml><?xml version="1.0" encoding="utf-8"?>
<sst xmlns="http://schemas.openxmlformats.org/spreadsheetml/2006/main" count="92" uniqueCount="82">
  <si>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</si>
  <si>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</si>
  <si>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</si>
  <si>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</si>
  <si>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</si>
  <si>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</si>
  <si>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</si>
  <si>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</si>
  <si>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</si>
  <si>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</si>
  <si>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</si>
  <si>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</si>
  <si>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</si>
  <si>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</si>
  <si>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</si>
  <si>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</si>
  <si>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</si>
  <si>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</si>
  <si>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</si>
  <si>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</si>
  <si>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</si>
  <si>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</si>
  <si>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</si>
  <si>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</si>
  <si>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</si>
  <si>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</si>
  <si>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</si>
  <si>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</si>
  <si>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</si>
  <si>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</si>
  <si>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</si>
  <si>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</si>
  <si>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</si>
  <si>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</si>
  <si>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</si>
  <si>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</si>
  <si>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</si>
  <si>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</si>
  <si>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</si>
  <si>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</si>
  <si>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</si>
  <si>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</si>
  <si>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</si>
  <si>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</si>
  <si>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</si>
  <si>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</si>
  <si>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</si>
  <si>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</si>
  <si>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</si>
  <si>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</si>
  <si>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</si>
  <si>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</si>
  <si>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</si>
  <si>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</si>
  <si>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</si>
  <si>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</si>
  <si>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</si>
  <si>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</si>
  <si>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</si>
  <si>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</si>
  <si>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이체 및 현금영수증</t>
  </si>
  <si>
    <t>▣ 기본무상 1년보증 (공임6만원 추가시)
(구입후 7일 이내 카페 가입시 
소프트웨어 문제 구입후1년간
원격지원가능)</t>
    <phoneticPr fontId="1" type="noConversion"/>
  </si>
  <si>
    <t>인텔정품쿨러</t>
    <phoneticPr fontId="1" type="noConversion"/>
  </si>
  <si>
    <t>삼성전자 DDR4-3200 (16GB)</t>
    <phoneticPr fontId="1" type="noConversion"/>
  </si>
  <si>
    <t>앱코 NCORE 커넬 강화유리</t>
    <phoneticPr fontId="1" type="noConversion"/>
  </si>
  <si>
    <t>마이크로닉스 COOLMAX VISION II 600W</t>
    <phoneticPr fontId="1" type="noConversion"/>
  </si>
  <si>
    <t>모니터</t>
    <phoneticPr fontId="1" type="noConversion"/>
  </si>
  <si>
    <t>키보드마우스 SET</t>
    <phoneticPr fontId="1" type="noConversion"/>
  </si>
  <si>
    <t>키보드마우스</t>
    <phoneticPr fontId="1" type="noConversion"/>
  </si>
  <si>
    <t>마우스패드 일반</t>
    <phoneticPr fontId="1" type="noConversion"/>
  </si>
  <si>
    <t>패드</t>
    <phoneticPr fontId="1" type="noConversion"/>
  </si>
  <si>
    <t>퀵 배송비</t>
    <phoneticPr fontId="1" type="noConversion"/>
  </si>
  <si>
    <t>배송비</t>
    <phoneticPr fontId="1" type="noConversion"/>
  </si>
  <si>
    <t>인텔 코어i5-12세대 12400F (엘더레이크) (정품)</t>
    <phoneticPr fontId="1" type="noConversion"/>
  </si>
  <si>
    <t>MSI PRO H610M-B DDR4</t>
    <phoneticPr fontId="1" type="noConversion"/>
  </si>
  <si>
    <t>삼성전자 PM9A1 M.2 NVMe 병행수입 (512GB)</t>
    <phoneticPr fontId="1" type="noConversion"/>
  </si>
  <si>
    <t>안나현 (디자인전문용)</t>
    <phoneticPr fontId="1" type="noConversion"/>
  </si>
  <si>
    <t>COLORFUL 지포스 GTX1050 Ti NE V2 D5 4GB
1년 무상보증</t>
    <phoneticPr fontId="1" type="noConversion"/>
  </si>
  <si>
    <t xml:space="preserve">마포구 양화로 186 . LC TOWER 608호 </t>
    <phoneticPr fontId="1" type="noConversion"/>
  </si>
  <si>
    <t>픽셀아트 QHD27인치 (PAQ2720F)</t>
    <phoneticPr fontId="1" type="noConversion"/>
  </si>
  <si>
    <t>듀얼호환케이블 서비스</t>
    <phoneticPr fontId="1" type="noConversion"/>
  </si>
  <si>
    <t>케이블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</si>
</sst>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176" fontId="2" fillId="9" borderId="3" xfId="0" applyNumberFormat="1" applyFont="1" applyFill="1" applyBorder="1">
      <alignment vertical="center"/>
    </xf>
    <xf numFmtId="0" fontId="12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6" fontId="2" fillId="9" borderId="2" xfId="0" applyNumberFormat="1" applyFont="1" applyFill="1" applyBorder="1" applyAlignment="1">
      <alignment horizontal="center" vertical="center"/>
    </xf>
    <xf numFmtId="176" fontId="2" fillId="9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topLeftCell="A11" zoomScaleNormal="100" zoomScaleSheetLayoutView="100" workbookViewId="0">
      <selection activeCell="C27" sqref="C27:D2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4" t="s">
        <v>52</v>
      </c>
      <c r="B1" s="20" t="s">
        <v>76</v>
      </c>
      <c r="C1" s="106" t="s">
        <v>61</v>
      </c>
      <c r="D1" s="107"/>
      <c r="E1" s="41"/>
      <c r="F1" s="42"/>
      <c r="G1" s="42"/>
      <c r="H1" s="43"/>
    </row>
    <row r="2" spans="1:9" ht="22.5" customHeight="1">
      <c r="A2" s="15" t="s">
        <v>40</v>
      </c>
      <c r="B2" s="19"/>
      <c r="C2" s="108"/>
      <c r="D2" s="109"/>
      <c r="E2" s="44"/>
      <c r="F2" s="45"/>
      <c r="G2" s="45"/>
      <c r="H2" s="46"/>
    </row>
    <row r="3" spans="1:9" ht="22.5" customHeight="1">
      <c r="A3" s="15" t="s">
        <v>41</v>
      </c>
      <c r="B3" s="16">
        <f ca="1">TODAY()</f>
        <v>44842</v>
      </c>
      <c r="C3" s="15" t="s">
        <v>42</v>
      </c>
      <c r="D3" s="18">
        <v>44844</v>
      </c>
      <c r="E3" s="44"/>
      <c r="F3" s="45"/>
      <c r="G3" s="45"/>
      <c r="H3" s="46"/>
    </row>
    <row r="4" spans="1:9" ht="22.5" customHeight="1">
      <c r="A4" s="14" t="s">
        <v>39</v>
      </c>
      <c r="B4" s="110" t="s">
        <v>78</v>
      </c>
      <c r="C4" s="110"/>
      <c r="D4" s="111"/>
      <c r="E4" s="47"/>
      <c r="F4" s="48"/>
      <c r="G4" s="48"/>
      <c r="H4" s="49"/>
    </row>
    <row r="5" spans="1:9">
      <c r="A5" s="53" t="s">
        <v>0</v>
      </c>
      <c r="B5" s="54"/>
      <c r="C5" s="53" t="s">
        <v>5</v>
      </c>
      <c r="D5" s="54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6" t="s">
        <v>54</v>
      </c>
      <c r="B6" s="97"/>
      <c r="C6" s="55" t="s">
        <v>73</v>
      </c>
      <c r="D6" s="56"/>
      <c r="E6" s="3" t="s">
        <v>6</v>
      </c>
      <c r="F6" s="6">
        <v>299000</v>
      </c>
      <c r="G6" s="3">
        <v>1</v>
      </c>
      <c r="H6" s="6">
        <f>F6*G6</f>
        <v>299000</v>
      </c>
      <c r="I6" s="2"/>
    </row>
    <row r="7" spans="1:9" ht="24" customHeight="1">
      <c r="A7" s="98"/>
      <c r="B7" s="99"/>
      <c r="C7" s="55" t="s">
        <v>62</v>
      </c>
      <c r="D7" s="56"/>
      <c r="E7" s="23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98"/>
      <c r="B8" s="99"/>
      <c r="C8" s="57" t="s">
        <v>74</v>
      </c>
      <c r="D8" s="58"/>
      <c r="E8" s="3" t="s">
        <v>7</v>
      </c>
      <c r="F8" s="6">
        <v>108000</v>
      </c>
      <c r="G8" s="3">
        <v>1</v>
      </c>
      <c r="H8" s="6">
        <f t="shared" si="0"/>
        <v>108000</v>
      </c>
      <c r="I8" s="2"/>
    </row>
    <row r="9" spans="1:9" ht="37.5" customHeight="1">
      <c r="A9" s="98"/>
      <c r="B9" s="99"/>
      <c r="C9" s="55" t="s">
        <v>63</v>
      </c>
      <c r="D9" s="56"/>
      <c r="E9" s="3" t="s">
        <v>8</v>
      </c>
      <c r="F9" s="6">
        <v>75000</v>
      </c>
      <c r="G9" s="3">
        <v>2</v>
      </c>
      <c r="H9" s="6">
        <f t="shared" si="0"/>
        <v>150000</v>
      </c>
      <c r="I9" s="2"/>
    </row>
    <row r="10" spans="1:9" ht="24" customHeight="1">
      <c r="A10" s="98"/>
      <c r="B10" s="99"/>
      <c r="C10" s="55" t="s">
        <v>77</v>
      </c>
      <c r="D10" s="56"/>
      <c r="E10" s="3" t="s">
        <v>9</v>
      </c>
      <c r="F10" s="6">
        <v>150000</v>
      </c>
      <c r="G10" s="3">
        <v>1</v>
      </c>
      <c r="H10" s="6">
        <f t="shared" si="0"/>
        <v>150000</v>
      </c>
      <c r="I10" s="2"/>
    </row>
    <row r="11" spans="1:9" ht="24" customHeight="1">
      <c r="A11" s="98"/>
      <c r="B11" s="99"/>
      <c r="C11" s="119"/>
      <c r="D11" s="120"/>
      <c r="E11" s="3"/>
      <c r="F11" s="6"/>
      <c r="G11" s="3"/>
      <c r="H11" s="6">
        <f t="shared" si="0"/>
        <v>0</v>
      </c>
      <c r="I11" s="2"/>
    </row>
    <row r="12" spans="1:9" ht="24" customHeight="1">
      <c r="A12" s="98"/>
      <c r="B12" s="99"/>
      <c r="C12" s="55" t="s">
        <v>75</v>
      </c>
      <c r="D12" s="56"/>
      <c r="E12" s="3" t="s">
        <v>10</v>
      </c>
      <c r="F12" s="6">
        <v>86000</v>
      </c>
      <c r="G12" s="3">
        <v>1</v>
      </c>
      <c r="H12" s="6">
        <f t="shared" si="0"/>
        <v>86000</v>
      </c>
      <c r="I12" s="2"/>
    </row>
    <row r="13" spans="1:9" ht="24" customHeight="1">
      <c r="A13" s="98"/>
      <c r="B13" s="99"/>
      <c r="C13" s="86"/>
      <c r="D13" s="87"/>
      <c r="E13" s="3" t="s">
        <v>56</v>
      </c>
      <c r="F13" s="6"/>
      <c r="G13" s="3"/>
      <c r="H13" s="6">
        <f t="shared" si="0"/>
        <v>0</v>
      </c>
      <c r="I13" s="2"/>
    </row>
    <row r="14" spans="1:9" ht="29.25" customHeight="1">
      <c r="A14" s="98"/>
      <c r="B14" s="99"/>
      <c r="C14" s="86" t="s">
        <v>64</v>
      </c>
      <c r="D14" s="87"/>
      <c r="E14" s="3" t="s">
        <v>11</v>
      </c>
      <c r="F14" s="6">
        <v>28000</v>
      </c>
      <c r="G14" s="3">
        <v>1</v>
      </c>
      <c r="H14" s="6">
        <f t="shared" si="0"/>
        <v>28000</v>
      </c>
      <c r="I14" s="2"/>
    </row>
    <row r="15" spans="1:9" ht="24" customHeight="1">
      <c r="A15" s="98"/>
      <c r="B15" s="99"/>
      <c r="C15" s="86" t="s">
        <v>65</v>
      </c>
      <c r="D15" s="87"/>
      <c r="E15" s="3" t="s">
        <v>12</v>
      </c>
      <c r="F15" s="6">
        <v>50000</v>
      </c>
      <c r="G15" s="3">
        <v>1</v>
      </c>
      <c r="H15" s="6">
        <f t="shared" si="0"/>
        <v>50000</v>
      </c>
      <c r="I15" s="2"/>
    </row>
    <row r="16" spans="1:9" ht="24" customHeight="1">
      <c r="A16" s="98"/>
      <c r="B16" s="99"/>
      <c r="C16" s="115"/>
      <c r="D16" s="116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98"/>
      <c r="B17" s="99"/>
      <c r="C17" s="89" t="s">
        <v>17</v>
      </c>
      <c r="D17" s="90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98"/>
      <c r="B18" s="99"/>
      <c r="C18" s="117" t="s">
        <v>50</v>
      </c>
      <c r="D18" s="118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98"/>
      <c r="B19" s="99"/>
      <c r="C19" s="113"/>
      <c r="D19" s="114"/>
      <c r="E19" s="4" t="s">
        <v>53</v>
      </c>
      <c r="F19" s="7"/>
      <c r="G19" s="4"/>
      <c r="H19" s="6">
        <f t="shared" si="0"/>
        <v>0</v>
      </c>
      <c r="I19" s="2"/>
    </row>
    <row r="20" spans="1:9" ht="12.75" customHeight="1">
      <c r="A20" s="100" t="s">
        <v>55</v>
      </c>
      <c r="B20" s="101"/>
      <c r="C20" s="112" t="s">
        <v>16</v>
      </c>
      <c r="D20" s="112"/>
      <c r="E20" s="91">
        <f>SUM(H6:H19)</f>
        <v>931000</v>
      </c>
      <c r="F20" s="91"/>
      <c r="G20" s="25">
        <v>1</v>
      </c>
      <c r="H20" s="52" t="s">
        <v>18</v>
      </c>
      <c r="I20" s="2"/>
    </row>
    <row r="21" spans="1:9" ht="12.75" customHeight="1">
      <c r="A21" s="102"/>
      <c r="B21" s="103"/>
      <c r="C21" s="112"/>
      <c r="D21" s="112"/>
      <c r="E21" s="91">
        <f>E20*G20</f>
        <v>931000</v>
      </c>
      <c r="F21" s="91"/>
      <c r="G21" s="91"/>
      <c r="H21" s="52"/>
      <c r="I21" s="2"/>
    </row>
    <row r="22" spans="1:9" ht="12.75" customHeight="1">
      <c r="A22" s="102"/>
      <c r="B22" s="103"/>
      <c r="C22" s="112"/>
      <c r="D22" s="112"/>
      <c r="E22" s="91"/>
      <c r="F22" s="91"/>
      <c r="G22" s="91"/>
      <c r="H22" s="52"/>
      <c r="I22" s="2"/>
    </row>
    <row r="23" spans="1:9" ht="17.25" customHeight="1">
      <c r="A23" s="102"/>
      <c r="B23" s="103"/>
      <c r="C23" s="84" t="s">
        <v>21</v>
      </c>
      <c r="D23" s="85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04"/>
      <c r="B24" s="105"/>
      <c r="C24" s="86" t="s">
        <v>79</v>
      </c>
      <c r="D24" s="87"/>
      <c r="E24" s="5" t="s">
        <v>66</v>
      </c>
      <c r="F24" s="6">
        <v>160000</v>
      </c>
      <c r="G24" s="3">
        <v>2</v>
      </c>
      <c r="H24" s="6">
        <f>F24*G24</f>
        <v>320000</v>
      </c>
      <c r="I24" s="2"/>
    </row>
    <row r="25" spans="1:9" ht="25.15" customHeight="1">
      <c r="A25" s="68"/>
      <c r="B25" s="69"/>
      <c r="C25" s="88" t="s">
        <v>67</v>
      </c>
      <c r="D25" s="87"/>
      <c r="E25" s="28" t="s">
        <v>68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70"/>
      <c r="B26" s="71"/>
      <c r="C26" s="88" t="s">
        <v>69</v>
      </c>
      <c r="D26" s="87"/>
      <c r="E26" s="5" t="s">
        <v>70</v>
      </c>
      <c r="F26" s="6">
        <v>0</v>
      </c>
      <c r="G26" s="3">
        <v>1</v>
      </c>
      <c r="H26" s="6">
        <f t="shared" si="1"/>
        <v>0</v>
      </c>
      <c r="I26" s="2"/>
    </row>
    <row r="27" spans="1:9">
      <c r="A27" s="70"/>
      <c r="B27" s="71"/>
      <c r="C27" s="89" t="s">
        <v>71</v>
      </c>
      <c r="D27" s="90"/>
      <c r="E27" s="5" t="s">
        <v>72</v>
      </c>
      <c r="F27" s="6">
        <v>25000</v>
      </c>
      <c r="G27" s="3">
        <v>1</v>
      </c>
      <c r="H27" s="6">
        <f t="shared" si="1"/>
        <v>25000</v>
      </c>
      <c r="I27" s="2"/>
    </row>
    <row r="28" spans="1:9">
      <c r="A28" s="70"/>
      <c r="B28" s="71"/>
      <c r="C28" s="89" t="s">
        <v>80</v>
      </c>
      <c r="D28" s="90"/>
      <c r="E28" s="5" t="s">
        <v>81</v>
      </c>
      <c r="F28" s="6">
        <v>0</v>
      </c>
      <c r="G28" s="3">
        <v>1</v>
      </c>
      <c r="H28" s="6">
        <f t="shared" si="1"/>
        <v>0</v>
      </c>
      <c r="I28" s="2"/>
    </row>
    <row r="29" spans="1:9">
      <c r="A29" s="70"/>
      <c r="B29" s="71"/>
      <c r="C29" s="89"/>
      <c r="D29" s="90"/>
      <c r="E29" s="5"/>
      <c r="F29" s="6"/>
      <c r="G29" s="3"/>
      <c r="H29" s="6">
        <f t="shared" si="1"/>
        <v>0</v>
      </c>
      <c r="I29" s="2"/>
    </row>
    <row r="30" spans="1:9">
      <c r="A30" s="70"/>
      <c r="B30" s="71"/>
      <c r="C30" s="89"/>
      <c r="D30" s="90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0"/>
      <c r="B31" s="71"/>
      <c r="C31" s="89"/>
      <c r="D31" s="90"/>
      <c r="E31" s="5"/>
      <c r="F31" s="6"/>
      <c r="G31" s="3"/>
      <c r="H31" s="6">
        <f t="shared" si="1"/>
        <v>0</v>
      </c>
      <c r="I31" s="2"/>
    </row>
    <row r="32" spans="1:9">
      <c r="A32" s="72"/>
      <c r="B32" s="73"/>
      <c r="C32" s="89"/>
      <c r="D32" s="90"/>
      <c r="E32" s="5"/>
      <c r="F32" s="6"/>
      <c r="G32" s="3"/>
      <c r="H32" s="6">
        <f t="shared" si="1"/>
        <v>0</v>
      </c>
      <c r="I32" s="2"/>
    </row>
    <row r="33" spans="1:9" ht="13.5" customHeight="1">
      <c r="A33" s="31" t="s">
        <v>29</v>
      </c>
      <c r="B33" s="32"/>
      <c r="C33" s="80" t="str">
        <f>IF(F37="현금(이체X)",Sheet2!C1,IF(F37="카드",Sheet2!C1,IF(F37="이체 및 현금영수증",Sheet2!C1,IF(F37="카드+현금",Sheet2!C2,IF(F37="이체 및 세금계산서",Sheet2!C1)))))</f>
        <v>선택사항</v>
      </c>
      <c r="D33" s="81"/>
      <c r="E33" s="92">
        <f>SUM(H24:H32)</f>
        <v>345000</v>
      </c>
      <c r="F33" s="93"/>
      <c r="G33" s="93"/>
      <c r="H33" s="50" t="s">
        <v>18</v>
      </c>
      <c r="I33" s="2"/>
    </row>
    <row r="34" spans="1:9" ht="14.25" customHeight="1">
      <c r="A34" s="33"/>
      <c r="B34" s="34"/>
      <c r="C34" s="82"/>
      <c r="D34" s="83"/>
      <c r="E34" s="94"/>
      <c r="F34" s="95"/>
      <c r="G34" s="95"/>
      <c r="H34" s="51"/>
      <c r="I34" s="2"/>
    </row>
    <row r="35" spans="1:9" ht="16.5" customHeight="1">
      <c r="A35" s="66" t="s">
        <v>32</v>
      </c>
      <c r="B35" s="67"/>
      <c r="C35" s="78"/>
      <c r="D35" s="79"/>
      <c r="E35" s="8" t="s">
        <v>4</v>
      </c>
      <c r="F35" s="61">
        <f>SUM(E21,E33)</f>
        <v>1276000</v>
      </c>
      <c r="G35" s="61"/>
      <c r="H35" s="9" t="s">
        <v>18</v>
      </c>
      <c r="I35" s="2"/>
    </row>
    <row r="36" spans="1:9" ht="16.5" customHeight="1">
      <c r="A36" s="66" t="s">
        <v>31</v>
      </c>
      <c r="B36" s="67"/>
      <c r="C36" s="76"/>
      <c r="D36" s="77"/>
      <c r="E36" s="8" t="s">
        <v>19</v>
      </c>
      <c r="F36" s="59">
        <f>F35*1.1-F35</f>
        <v>127600</v>
      </c>
      <c r="G36" s="60"/>
      <c r="H36" s="10"/>
      <c r="I36" s="2"/>
    </row>
    <row r="37" spans="1:9" ht="17.25" customHeight="1">
      <c r="A37" s="66" t="s">
        <v>27</v>
      </c>
      <c r="B37" s="67"/>
      <c r="C37" s="35"/>
      <c r="D37" s="36"/>
      <c r="E37" s="8" t="s">
        <v>26</v>
      </c>
      <c r="F37" s="74" t="s">
        <v>60</v>
      </c>
      <c r="G37" s="75"/>
      <c r="H37" s="29" t="str">
        <f>IF(F37="현금(이체X)",Sheet2!B2,IF(F37="웹결제",Sheet2!A6,IF(F37="이체 및 현금영수증",Sheet2!B1,IF(F37="카드+현금",Sheet2!B3,IF(F37="이체 및 세금계산서",Sheet2!B1)))))</f>
        <v>VAT포함</v>
      </c>
      <c r="I37" s="2"/>
    </row>
    <row r="38" spans="1:9" ht="19.5" customHeight="1">
      <c r="A38" s="31" t="s">
        <v>28</v>
      </c>
      <c r="B38" s="32"/>
      <c r="C38" s="37">
        <f>SUM(C35:C36)-C37</f>
        <v>0</v>
      </c>
      <c r="D38" s="38"/>
      <c r="E38" s="22" t="s">
        <v>27</v>
      </c>
      <c r="F38" s="63">
        <v>3600</v>
      </c>
      <c r="G38" s="64"/>
      <c r="H38" s="65"/>
      <c r="I38" s="2"/>
    </row>
    <row r="39" spans="1:9" ht="20.25" customHeight="1">
      <c r="A39" s="33"/>
      <c r="B39" s="34"/>
      <c r="C39" s="39"/>
      <c r="D39" s="40"/>
      <c r="E39" s="26" t="s">
        <v>20</v>
      </c>
      <c r="F39" s="62">
        <f>IF(F37="현금(이체X)",F35,IF(F37="웹결제",ROUND(Sheet2!B5,-4),IF(F37="이체 및 현금영수증",F35+F35*10%,IF(F37="이체 및 세금계산서",F35+F35*10%,IF(F37="이체 및 세금계산서",F35+F35*10%,)))))-F38</f>
        <v>1400000</v>
      </c>
      <c r="G39" s="62"/>
      <c r="H39" s="27" t="str">
        <f>IF(F37="현금(이체X)",Sheet2!B2,IF(F37="웹결제",Sheet2!A6,IF(F37="이체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30" t="s">
        <v>57</v>
      </c>
      <c r="F41" s="30"/>
      <c r="G41" s="30"/>
      <c r="H41" s="30"/>
      <c r="I41" s="2"/>
    </row>
    <row r="42" spans="1:9">
      <c r="C42" s="2"/>
      <c r="D42" s="2"/>
      <c r="E42" s="30"/>
      <c r="F42" s="30"/>
      <c r="G42" s="30"/>
      <c r="H42" s="30"/>
      <c r="I42" s="2"/>
    </row>
    <row r="43" spans="1:9">
      <c r="C43" s="2"/>
      <c r="D43" s="2"/>
      <c r="E43" s="30"/>
      <c r="F43" s="30"/>
      <c r="G43" s="30"/>
      <c r="H43" s="30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8"/>
  <sheetViews>
    <sheetView workbookViewId="0">
      <selection activeCell="C11" sqref="C11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58</v>
      </c>
      <c r="B2" t="s">
        <v>18</v>
      </c>
      <c r="C2" t="s">
        <v>37</v>
      </c>
      <c r="D2" t="s">
        <v>34</v>
      </c>
    </row>
    <row r="3" spans="1:5">
      <c r="A3" t="s">
        <v>24</v>
      </c>
      <c r="B3" t="s">
        <v>30</v>
      </c>
      <c r="D3" s="13" t="s">
        <v>36</v>
      </c>
    </row>
    <row r="4" spans="1:5">
      <c r="A4" t="s">
        <v>25</v>
      </c>
      <c r="B4" s="11">
        <f>Sheet1!F35-(Sheet1!C35)</f>
        <v>1276000</v>
      </c>
    </row>
    <row r="5" spans="1:5">
      <c r="A5" t="s">
        <v>38</v>
      </c>
      <c r="B5">
        <f>B4*1.12</f>
        <v>1429120.0000000002</v>
      </c>
    </row>
    <row r="6" spans="1:5">
      <c r="A6" t="s">
        <v>59</v>
      </c>
    </row>
    <row r="7" spans="1:5">
      <c r="A7" t="s">
        <v>17</v>
      </c>
      <c r="B7" s="11">
        <v>60000</v>
      </c>
    </row>
    <row r="8" spans="1:5">
      <c r="A8" t="s">
        <v>45</v>
      </c>
      <c r="B8" s="11">
        <v>70000</v>
      </c>
    </row>
    <row r="9" spans="1:5">
      <c r="A9" t="s">
        <v>43</v>
      </c>
      <c r="B9" s="11">
        <v>80000</v>
      </c>
    </row>
    <row r="10" spans="1:5">
      <c r="A10" t="s">
        <v>44</v>
      </c>
      <c r="B10" s="11">
        <v>100000</v>
      </c>
    </row>
    <row r="11" spans="1:5">
      <c r="A11" t="s">
        <v>47</v>
      </c>
      <c r="B11" s="11">
        <v>151200</v>
      </c>
    </row>
    <row r="12" spans="1:5">
      <c r="A12" t="s">
        <v>46</v>
      </c>
      <c r="B12" s="11">
        <v>188000</v>
      </c>
    </row>
    <row r="13" spans="1:5">
      <c r="A13" t="s">
        <v>48</v>
      </c>
      <c r="B13" s="11">
        <v>194290</v>
      </c>
    </row>
    <row r="14" spans="1:5">
      <c r="A14" t="s">
        <v>49</v>
      </c>
      <c r="B14" s="11">
        <v>359000</v>
      </c>
    </row>
    <row r="15" spans="1:5">
      <c r="A15" t="s">
        <v>51</v>
      </c>
    </row>
    <row r="16" spans="1:5">
      <c r="A16" s="21"/>
    </row>
    <row r="17" spans="1:1">
      <c r="A17" s="21"/>
    </row>
    <row r="18" spans="1:1">
      <c r="A18" s="21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2022-10-07T03:58:04Z</cp:lastPrinted>
  <dcterms:created xsi:type="dcterms:W3CDTF">2019-03-28T03:58:09Z</dcterms:created>
  <dcterms:modified xsi:type="dcterms:W3CDTF">2022-10-08T02:43:06Z</dcterms:modified>
</cp:coreProperties>
</file>