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47A0F0A-8FF1-48C1-93D5-6197F2E59590}" xr6:coauthVersionLast="47" xr6:coauthVersionMax="47" xr10:uidLastSave="{9CE4A8FF-8E9F-43AF-A4A1-146BD3BA828B}"/>
  <bookViews>
    <workbookView xWindow="17715" yWindow="2940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<sst xmlns="http://schemas.openxmlformats.org/spreadsheetml/2006/main" count="103" uniqueCount="87">
  <si>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</si>
  <si>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</si>
  <si>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</si>
  <si>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</si>
  <si>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</si>
  <si>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</si>
  <si>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</si>
  <si>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</si>
  <si>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</si>
  <si>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</si>
  <si>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</si>
  <si>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</si>
  <si>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</si>
  <si>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</si>
  <si>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</si>
  <si>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</si>
  <si>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</si>
  <si>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</si>
  <si>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</si>
  <si>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</si>
  <si>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</si>
  <si>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</si>
  <si>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</si>
  <si>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</si>
  <si>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</si>
  <si>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</si>
  <si>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</si>
  <si>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</si>
  <si>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</si>
  <si>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</si>
  <si>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</si>
  <si>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</si>
  <si>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</si>
  <si>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</si>
  <si>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</si>
  <si>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</si>
  <si>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</si>
  <si>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</si>
  <si>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</si>
  <si>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</si>
  <si>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</si>
  <si>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</si>
  <si>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</si>
  <si>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</si>
  <si>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</si>
  <si>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</si>
  <si>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</si>
  <si>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</si>
  <si>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</si>
  <si>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</si>
  <si>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</si>
  <si>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</si>
  <si>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</si>
  <si>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</si>
  <si>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</si>
  <si>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</si>
  <si>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</si>
  <si>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</si>
  <si>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</si>
  <si>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</si>
  <si>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</si>
  <si>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</si>
  <si>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</si>
  <si>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</si>
  <si>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키보드마우스</t>
    <phoneticPr fontId="1" type="noConversion"/>
  </si>
  <si>
    <t>010-7634-7264</t>
    <phoneticPr fontId="1" type="noConversion"/>
  </si>
  <si>
    <t>랜카드</t>
    <phoneticPr fontId="1" type="noConversion"/>
  </si>
  <si>
    <t>국민은행 최진만
361402-04-176640</t>
    <phoneticPr fontId="1" type="noConversion"/>
  </si>
  <si>
    <t>신동민 (UNICORN)</t>
    <phoneticPr fontId="1" type="noConversion"/>
  </si>
  <si>
    <t>서울 성동구 아차산로17길 49, 데시앙플렉스 1002호</t>
    <phoneticPr fontId="1" type="noConversion"/>
  </si>
  <si>
    <t>멀티탭</t>
    <phoneticPr fontId="1" type="noConversion"/>
  </si>
  <si>
    <t>5구 1.5m 10A</t>
    <phoneticPr fontId="1" type="noConversion"/>
  </si>
  <si>
    <t xml:space="preserve">5구 5m 16A </t>
    <phoneticPr fontId="1" type="noConversion"/>
  </si>
  <si>
    <t>익스텐더</t>
    <phoneticPr fontId="1" type="noConversion"/>
  </si>
  <si>
    <t>아이피타임 기가2 익스텐더</t>
    <phoneticPr fontId="1" type="noConversion"/>
  </si>
  <si>
    <t>큐센 키보드마우스 무선셋트 S/V</t>
    <phoneticPr fontId="1" type="noConversion"/>
  </si>
  <si>
    <t>배송</t>
    <phoneticPr fontId="1" type="noConversion"/>
  </si>
  <si>
    <t xml:space="preserve">퀵배송 </t>
    <phoneticPr fontId="1" type="noConversion"/>
  </si>
  <si>
    <t>8월 23일 브라켓설치 및 기타 설치비용</t>
    <phoneticPr fontId="1" type="noConversion"/>
  </si>
  <si>
    <t>설치비</t>
    <phoneticPr fontId="1" type="noConversion"/>
  </si>
  <si>
    <t>AMD 라이젠5 PRO 4650G (르누아르) 무상3년</t>
    <phoneticPr fontId="1" type="noConversion"/>
  </si>
  <si>
    <t>ASRock A520M-HDVP R2.0 무상3년
(RGB,DP,HDMI,DVI)</t>
    <phoneticPr fontId="1" type="noConversion"/>
  </si>
  <si>
    <t>AMD정품쿨러</t>
    <phoneticPr fontId="1" type="noConversion"/>
  </si>
  <si>
    <t>GIGABYTE H610M S2H</t>
    <phoneticPr fontId="1" type="noConversion"/>
  </si>
  <si>
    <t>인텔 코어i5-12세대 12400 (엘더레이크)</t>
    <phoneticPr fontId="1" type="noConversion"/>
  </si>
  <si>
    <t>인텔정품쿨러</t>
    <phoneticPr fontId="1" type="noConversion"/>
  </si>
  <si>
    <t>CPU 및 메인보드 분해 및 재조립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</si>
</sst>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HY강B"/>
      <family val="1"/>
      <charset val="129"/>
    </font>
    <font>
      <b/>
      <sz val="12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180" fontId="17" fillId="0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37</v>
      </c>
      <c r="B1" s="14" t="s">
        <v>68</v>
      </c>
      <c r="C1" s="123" t="s">
        <v>62</v>
      </c>
      <c r="D1" s="124"/>
      <c r="E1" s="54"/>
      <c r="F1" s="55"/>
      <c r="G1" s="55"/>
      <c r="H1" s="56"/>
    </row>
    <row r="2" spans="1:9" ht="22.5" customHeight="1">
      <c r="A2" s="15" t="s">
        <v>31</v>
      </c>
      <c r="B2" s="16" t="s">
        <v>65</v>
      </c>
      <c r="C2" s="125"/>
      <c r="D2" s="126"/>
      <c r="E2" s="57"/>
      <c r="F2" s="58"/>
      <c r="G2" s="58"/>
      <c r="H2" s="59"/>
    </row>
    <row r="3" spans="1:9" ht="22.5" customHeight="1">
      <c r="A3" s="15" t="s">
        <v>32</v>
      </c>
      <c r="B3" s="40">
        <f ca="1">TODAY()</f>
        <v>45534</v>
      </c>
      <c r="C3" s="41" t="s">
        <v>33</v>
      </c>
      <c r="D3" s="42">
        <v>45527</v>
      </c>
      <c r="E3" s="57"/>
      <c r="F3" s="58"/>
      <c r="G3" s="58"/>
      <c r="H3" s="59"/>
    </row>
    <row r="4" spans="1:9" ht="22.5" customHeight="1">
      <c r="A4" s="17" t="s">
        <v>30</v>
      </c>
      <c r="B4" s="127" t="s">
        <v>69</v>
      </c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8" t="s">
        <v>1</v>
      </c>
      <c r="F5" s="18"/>
      <c r="G5" s="18"/>
      <c r="H5" s="18" t="s">
        <v>4</v>
      </c>
    </row>
    <row r="6" spans="1:9" ht="24" customHeight="1">
      <c r="A6" s="108" t="s">
        <v>63</v>
      </c>
      <c r="B6" s="109"/>
      <c r="C6" s="141" t="s">
        <v>80</v>
      </c>
      <c r="D6" s="142"/>
      <c r="E6" s="19" t="s">
        <v>6</v>
      </c>
      <c r="F6" s="20">
        <v>110000</v>
      </c>
      <c r="G6" s="19">
        <v>-1</v>
      </c>
      <c r="H6" s="20">
        <f>F6*G6</f>
        <v>-110000</v>
      </c>
      <c r="I6" s="1"/>
    </row>
    <row r="7" spans="1:9" ht="24" customHeight="1">
      <c r="A7" s="110"/>
      <c r="B7" s="111"/>
      <c r="C7" s="141" t="s">
        <v>82</v>
      </c>
      <c r="D7" s="142"/>
      <c r="E7" s="21" t="s">
        <v>8</v>
      </c>
      <c r="F7" s="20"/>
      <c r="G7" s="19"/>
      <c r="H7" s="20">
        <f t="shared" ref="H7:H20" si="0">F7*G7</f>
        <v>0</v>
      </c>
      <c r="I7" s="1"/>
    </row>
    <row r="8" spans="1:9" ht="25.5" customHeight="1">
      <c r="A8" s="110"/>
      <c r="B8" s="111"/>
      <c r="C8" s="143" t="s">
        <v>81</v>
      </c>
      <c r="D8" s="144"/>
      <c r="E8" s="19" t="s">
        <v>7</v>
      </c>
      <c r="F8" s="20">
        <v>85000</v>
      </c>
      <c r="G8" s="19">
        <v>-1</v>
      </c>
      <c r="H8" s="20">
        <f t="shared" si="0"/>
        <v>-85000</v>
      </c>
      <c r="I8" s="1"/>
    </row>
    <row r="9" spans="1:9" ht="37.5" customHeight="1">
      <c r="A9" s="110"/>
      <c r="B9" s="111"/>
      <c r="C9" s="68" t="s">
        <v>84</v>
      </c>
      <c r="D9" s="69"/>
      <c r="E9" s="19" t="s">
        <v>6</v>
      </c>
      <c r="F9" s="20">
        <v>209000</v>
      </c>
      <c r="G9" s="19">
        <v>1</v>
      </c>
      <c r="H9" s="20">
        <f t="shared" si="0"/>
        <v>209000</v>
      </c>
      <c r="I9" s="1"/>
    </row>
    <row r="10" spans="1:9" ht="24" customHeight="1">
      <c r="A10" s="110"/>
      <c r="B10" s="111"/>
      <c r="C10" s="68" t="s">
        <v>85</v>
      </c>
      <c r="D10" s="69"/>
      <c r="E10" s="21" t="s">
        <v>8</v>
      </c>
      <c r="F10" s="20"/>
      <c r="G10" s="19"/>
      <c r="H10" s="20">
        <f t="shared" si="0"/>
        <v>0</v>
      </c>
      <c r="I10" s="1"/>
    </row>
    <row r="11" spans="1:9" ht="24" customHeight="1">
      <c r="A11" s="110"/>
      <c r="B11" s="111"/>
      <c r="C11" s="136" t="s">
        <v>83</v>
      </c>
      <c r="D11" s="137"/>
      <c r="E11" s="19" t="s">
        <v>7</v>
      </c>
      <c r="F11" s="20">
        <v>125000</v>
      </c>
      <c r="G11" s="19">
        <v>1</v>
      </c>
      <c r="H11" s="20">
        <f t="shared" si="0"/>
        <v>125000</v>
      </c>
      <c r="I11" s="1"/>
    </row>
    <row r="12" spans="1:9" ht="24" customHeight="1">
      <c r="A12" s="110"/>
      <c r="B12" s="111"/>
      <c r="C12" s="138"/>
      <c r="D12" s="69"/>
      <c r="E12" s="19"/>
      <c r="F12" s="20"/>
      <c r="G12" s="19"/>
      <c r="H12" s="20">
        <f t="shared" si="0"/>
        <v>0</v>
      </c>
      <c r="I12" s="1"/>
    </row>
    <row r="13" spans="1:9" ht="31.5" customHeight="1">
      <c r="A13" s="110"/>
      <c r="B13" s="111"/>
      <c r="C13" s="97"/>
      <c r="D13" s="98"/>
      <c r="E13" s="19"/>
      <c r="F13" s="20"/>
      <c r="G13" s="19"/>
      <c r="H13" s="20">
        <f t="shared" si="0"/>
        <v>0</v>
      </c>
      <c r="I13" s="1"/>
    </row>
    <row r="14" spans="1:9" ht="29.25" customHeight="1">
      <c r="A14" s="110"/>
      <c r="B14" s="111"/>
      <c r="C14" s="97"/>
      <c r="D14" s="98"/>
      <c r="E14" s="19"/>
      <c r="F14" s="20"/>
      <c r="G14" s="19"/>
      <c r="H14" s="20">
        <f t="shared" si="0"/>
        <v>0</v>
      </c>
      <c r="I14" s="1"/>
    </row>
    <row r="15" spans="1:9" ht="24" customHeight="1">
      <c r="A15" s="110"/>
      <c r="B15" s="111"/>
      <c r="C15" s="97"/>
      <c r="D15" s="98"/>
      <c r="E15" s="19"/>
      <c r="F15" s="20"/>
      <c r="G15" s="19"/>
      <c r="H15" s="20">
        <f t="shared" si="0"/>
        <v>0</v>
      </c>
      <c r="I15" s="1"/>
    </row>
    <row r="16" spans="1:9" ht="24" customHeight="1">
      <c r="A16" s="110"/>
      <c r="B16" s="111"/>
      <c r="C16" s="132"/>
      <c r="D16" s="133"/>
      <c r="E16" s="19"/>
      <c r="F16" s="20"/>
      <c r="G16" s="19"/>
      <c r="H16" s="20">
        <f t="shared" si="0"/>
        <v>0</v>
      </c>
      <c r="I16" s="1"/>
    </row>
    <row r="17" spans="1:9">
      <c r="A17" s="110"/>
      <c r="B17" s="111"/>
      <c r="C17" s="139" t="s">
        <v>86</v>
      </c>
      <c r="D17" s="140"/>
      <c r="E17" s="22" t="s">
        <v>58</v>
      </c>
      <c r="F17" s="23">
        <v>60000</v>
      </c>
      <c r="G17" s="22">
        <v>1</v>
      </c>
      <c r="H17" s="20">
        <f t="shared" si="0"/>
        <v>60000</v>
      </c>
      <c r="I17" s="1"/>
    </row>
    <row r="18" spans="1:9">
      <c r="A18" s="110"/>
      <c r="B18" s="111"/>
      <c r="C18" s="118"/>
      <c r="D18" s="102"/>
      <c r="E18" s="22" t="s">
        <v>59</v>
      </c>
      <c r="F18" s="23"/>
      <c r="G18" s="22"/>
      <c r="H18" s="20">
        <f t="shared" si="0"/>
        <v>0</v>
      </c>
      <c r="I18" s="1"/>
    </row>
    <row r="19" spans="1:9">
      <c r="A19" s="110"/>
      <c r="B19" s="111"/>
      <c r="C19" s="134"/>
      <c r="D19" s="135"/>
      <c r="E19" s="19" t="s">
        <v>60</v>
      </c>
      <c r="F19" s="23"/>
      <c r="G19" s="22"/>
      <c r="H19" s="20">
        <f t="shared" si="0"/>
        <v>0</v>
      </c>
      <c r="I19" s="1"/>
    </row>
    <row r="20" spans="1:9">
      <c r="A20" s="110"/>
      <c r="B20" s="111"/>
      <c r="C20" s="130"/>
      <c r="D20" s="131"/>
      <c r="E20" s="22" t="s">
        <v>66</v>
      </c>
      <c r="F20" s="23"/>
      <c r="G20" s="22"/>
      <c r="H20" s="20">
        <f t="shared" si="0"/>
        <v>0</v>
      </c>
      <c r="I20" s="1"/>
    </row>
    <row r="21" spans="1:9" ht="12.75" customHeight="1">
      <c r="A21" s="112" t="s">
        <v>57</v>
      </c>
      <c r="B21" s="113"/>
      <c r="C21" s="129" t="s">
        <v>9</v>
      </c>
      <c r="D21" s="129"/>
      <c r="E21" s="103">
        <f>SUM(H6:H20)</f>
        <v>199000</v>
      </c>
      <c r="F21" s="103"/>
      <c r="G21" s="24">
        <v>6</v>
      </c>
      <c r="H21" s="65" t="s">
        <v>11</v>
      </c>
      <c r="I21" s="1"/>
    </row>
    <row r="22" spans="1:9" ht="12.75" customHeight="1">
      <c r="A22" s="114"/>
      <c r="B22" s="115"/>
      <c r="C22" s="129"/>
      <c r="D22" s="129"/>
      <c r="E22" s="103">
        <f>E21*G21</f>
        <v>1194000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5" t="s">
        <v>14</v>
      </c>
      <c r="D24" s="96"/>
      <c r="E24" s="25" t="s">
        <v>1</v>
      </c>
      <c r="F24" s="25" t="s">
        <v>2</v>
      </c>
      <c r="G24" s="25" t="s">
        <v>3</v>
      </c>
      <c r="H24" s="25"/>
      <c r="I24" s="1"/>
    </row>
    <row r="25" spans="1:9" ht="27" customHeight="1">
      <c r="A25" s="116"/>
      <c r="B25" s="117"/>
      <c r="C25" s="97" t="s">
        <v>71</v>
      </c>
      <c r="D25" s="98"/>
      <c r="E25" s="26" t="s">
        <v>70</v>
      </c>
      <c r="F25" s="20">
        <v>7000</v>
      </c>
      <c r="G25" s="19">
        <v>10</v>
      </c>
      <c r="H25" s="20">
        <f>F25*G25</f>
        <v>70000</v>
      </c>
      <c r="I25" s="1"/>
    </row>
    <row r="26" spans="1:9" ht="25.15" customHeight="1">
      <c r="A26" s="79" t="s">
        <v>61</v>
      </c>
      <c r="B26" s="80"/>
      <c r="C26" s="119" t="s">
        <v>72</v>
      </c>
      <c r="D26" s="119"/>
      <c r="E26" s="26" t="s">
        <v>70</v>
      </c>
      <c r="F26" s="20">
        <v>15000</v>
      </c>
      <c r="G26" s="19">
        <v>4</v>
      </c>
      <c r="H26" s="20">
        <f>F26*G26</f>
        <v>60000</v>
      </c>
      <c r="I26" s="1"/>
    </row>
    <row r="27" spans="1:9">
      <c r="A27" s="81"/>
      <c r="B27" s="82"/>
      <c r="C27" s="119" t="s">
        <v>74</v>
      </c>
      <c r="D27" s="119"/>
      <c r="E27" s="26" t="s">
        <v>73</v>
      </c>
      <c r="F27" s="20">
        <v>40000</v>
      </c>
      <c r="G27" s="19">
        <v>1</v>
      </c>
      <c r="H27" s="20">
        <f t="shared" ref="H27:H33" si="1">F27*G27</f>
        <v>40000</v>
      </c>
      <c r="I27" s="1"/>
    </row>
    <row r="28" spans="1:9">
      <c r="A28" s="81"/>
      <c r="B28" s="82"/>
      <c r="C28" s="119" t="s">
        <v>75</v>
      </c>
      <c r="D28" s="119"/>
      <c r="E28" s="26" t="s">
        <v>64</v>
      </c>
      <c r="F28" s="20">
        <v>0</v>
      </c>
      <c r="G28" s="19">
        <v>1</v>
      </c>
      <c r="H28" s="20">
        <f t="shared" si="1"/>
        <v>0</v>
      </c>
      <c r="I28" s="1"/>
    </row>
    <row r="29" spans="1:9">
      <c r="A29" s="81"/>
      <c r="B29" s="82"/>
      <c r="C29" s="120" t="s">
        <v>77</v>
      </c>
      <c r="D29" s="120"/>
      <c r="E29" s="37" t="s">
        <v>76</v>
      </c>
      <c r="F29" s="38">
        <v>12000</v>
      </c>
      <c r="G29" s="39">
        <v>1</v>
      </c>
      <c r="H29" s="38">
        <f t="shared" si="1"/>
        <v>12000</v>
      </c>
      <c r="I29" s="1"/>
    </row>
    <row r="30" spans="1:9">
      <c r="A30" s="81"/>
      <c r="B30" s="82"/>
      <c r="C30" s="120" t="s">
        <v>78</v>
      </c>
      <c r="D30" s="120"/>
      <c r="E30" s="37" t="s">
        <v>79</v>
      </c>
      <c r="F30" s="38">
        <v>25000</v>
      </c>
      <c r="G30" s="39">
        <v>6</v>
      </c>
      <c r="H30" s="38">
        <f t="shared" si="1"/>
        <v>150000</v>
      </c>
      <c r="I30" s="1"/>
    </row>
    <row r="31" spans="1:9">
      <c r="A31" s="81"/>
      <c r="B31" s="82"/>
      <c r="C31" s="120"/>
      <c r="D31" s="120"/>
      <c r="E31" s="37"/>
      <c r="F31" s="38"/>
      <c r="G31" s="39"/>
      <c r="H31" s="38">
        <f t="shared" si="1"/>
        <v>0</v>
      </c>
      <c r="I31" s="1"/>
    </row>
    <row r="32" spans="1:9" ht="16.5" hidden="1" customHeight="1">
      <c r="A32" s="81"/>
      <c r="B32" s="82"/>
      <c r="C32" s="101"/>
      <c r="D32" s="102"/>
      <c r="E32" s="26"/>
      <c r="F32" s="20"/>
      <c r="G32" s="19"/>
      <c r="H32" s="20">
        <f t="shared" si="1"/>
        <v>0</v>
      </c>
      <c r="I32" s="1"/>
    </row>
    <row r="33" spans="1:9" ht="18" customHeight="1">
      <c r="A33" s="83"/>
      <c r="B33" s="84"/>
      <c r="C33" s="99"/>
      <c r="D33" s="100"/>
      <c r="E33" s="35"/>
      <c r="F33" s="34"/>
      <c r="G33" s="36"/>
      <c r="H33" s="34">
        <f t="shared" si="1"/>
        <v>0</v>
      </c>
      <c r="I33" s="1"/>
    </row>
    <row r="34" spans="1:9" ht="13.5" customHeight="1">
      <c r="A34" s="44" t="s">
        <v>21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4">
        <f>SUM(H25:H33)</f>
        <v>332000</v>
      </c>
      <c r="F34" s="105"/>
      <c r="G34" s="105"/>
      <c r="H34" s="63" t="s">
        <v>11</v>
      </c>
      <c r="I34" s="1"/>
    </row>
    <row r="35" spans="1:9" ht="14.25" customHeight="1">
      <c r="A35" s="46"/>
      <c r="B35" s="47"/>
      <c r="C35" s="93"/>
      <c r="D35" s="94"/>
      <c r="E35" s="106"/>
      <c r="F35" s="107"/>
      <c r="G35" s="107"/>
      <c r="H35" s="64"/>
      <c r="I35" s="1"/>
    </row>
    <row r="36" spans="1:9" ht="16.5" customHeight="1">
      <c r="A36" s="77" t="s">
        <v>24</v>
      </c>
      <c r="B36" s="78"/>
      <c r="C36" s="89" t="b">
        <f>IF(F38="카드+현금",Sheet3!C11,IF(F38="현금+카드",Sheet3!C4))</f>
        <v>0</v>
      </c>
      <c r="D36" s="90"/>
      <c r="E36" s="27" t="s">
        <v>4</v>
      </c>
      <c r="F36" s="72">
        <f>SUM(E22,E34)</f>
        <v>1526000</v>
      </c>
      <c r="G36" s="72"/>
      <c r="H36" s="28" t="s">
        <v>11</v>
      </c>
      <c r="I36" s="1"/>
    </row>
    <row r="37" spans="1:9" ht="16.5" customHeight="1">
      <c r="A37" s="77" t="s">
        <v>23</v>
      </c>
      <c r="B37" s="78"/>
      <c r="C37" s="87" t="b">
        <f>IF(F38="카드+현금",Sheet3!C9,IF(F38="현금+카드",Sheet3!C6))</f>
        <v>0</v>
      </c>
      <c r="D37" s="88"/>
      <c r="E37" s="27" t="s">
        <v>12</v>
      </c>
      <c r="F37" s="70">
        <f>F36*1.1-F36</f>
        <v>152600.00000000023</v>
      </c>
      <c r="G37" s="71"/>
      <c r="H37" s="29"/>
      <c r="I37" s="1"/>
    </row>
    <row r="38" spans="1:9" ht="17.25" customHeight="1">
      <c r="A38" s="77" t="s">
        <v>19</v>
      </c>
      <c r="B38" s="78"/>
      <c r="C38" s="48"/>
      <c r="D38" s="49"/>
      <c r="E38" s="27" t="s">
        <v>18</v>
      </c>
      <c r="F38" s="85" t="s">
        <v>55</v>
      </c>
      <c r="G38" s="86"/>
      <c r="H38" s="30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20</v>
      </c>
      <c r="B39" s="45"/>
      <c r="C39" s="50">
        <f>SUM(C36:C37)-C38</f>
        <v>0</v>
      </c>
      <c r="D39" s="51"/>
      <c r="E39" s="31" t="s">
        <v>56</v>
      </c>
      <c r="F39" s="74"/>
      <c r="G39" s="75"/>
      <c r="H39" s="76"/>
      <c r="I39" s="1"/>
    </row>
    <row r="40" spans="1:9" ht="20.25" customHeight="1">
      <c r="A40" s="46"/>
      <c r="B40" s="47"/>
      <c r="C40" s="52"/>
      <c r="D40" s="53"/>
      <c r="E40" s="32" t="s">
        <v>13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1678600</v>
      </c>
      <c r="G40" s="73"/>
      <c r="H40" s="33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2" t="s">
        <v>40</v>
      </c>
      <c r="G41" s="122"/>
      <c r="H41" s="6">
        <f>F40-(F37+F36)</f>
        <v>0</v>
      </c>
      <c r="I41" s="1"/>
    </row>
    <row r="42" spans="1:9" ht="16.5" customHeight="1">
      <c r="B42" s="12"/>
      <c r="C42" s="1"/>
      <c r="D42" s="1"/>
      <c r="E42" s="43" t="s">
        <v>67</v>
      </c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50</v>
      </c>
      <c r="B3" s="121"/>
      <c r="C3" s="121"/>
      <c r="E3" t="s">
        <v>43</v>
      </c>
      <c r="F3">
        <f>Sheet1!F36</f>
        <v>1526000</v>
      </c>
    </row>
    <row r="4" spans="1:7">
      <c r="A4" t="s">
        <v>49</v>
      </c>
      <c r="B4" s="7" t="s">
        <v>47</v>
      </c>
      <c r="C4" s="9">
        <v>500000</v>
      </c>
      <c r="D4" t="s">
        <v>44</v>
      </c>
    </row>
    <row r="5" spans="1:7">
      <c r="B5" t="s">
        <v>12</v>
      </c>
      <c r="C5">
        <v>1.1000000000000001</v>
      </c>
      <c r="D5" t="s">
        <v>45</v>
      </c>
    </row>
    <row r="6" spans="1:7">
      <c r="B6" t="s">
        <v>42</v>
      </c>
      <c r="C6" s="10">
        <f>(F3-C4)*C5</f>
        <v>1128600</v>
      </c>
      <c r="D6" t="s">
        <v>46</v>
      </c>
    </row>
    <row r="8" spans="1:7">
      <c r="A8" s="121" t="s">
        <v>51</v>
      </c>
      <c r="B8" s="121"/>
      <c r="C8" s="121"/>
    </row>
    <row r="9" spans="1:7">
      <c r="A9" t="s">
        <v>49</v>
      </c>
      <c r="B9" s="8" t="s">
        <v>48</v>
      </c>
      <c r="C9" s="11"/>
      <c r="D9" t="s">
        <v>44</v>
      </c>
      <c r="G9" s="10">
        <f>((F3*C10)-C9)/C10</f>
        <v>1526000</v>
      </c>
    </row>
    <row r="10" spans="1:7">
      <c r="B10" t="s">
        <v>12</v>
      </c>
      <c r="C10">
        <v>1.1000000000000001</v>
      </c>
      <c r="D10" t="s">
        <v>45</v>
      </c>
    </row>
    <row r="11" spans="1:7">
      <c r="B11" t="s">
        <v>41</v>
      </c>
      <c r="C11" s="10">
        <f>ROUND(G9,-3)</f>
        <v>1526000</v>
      </c>
      <c r="D11" t="s">
        <v>46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15</v>
      </c>
      <c r="C1" t="s">
        <v>25</v>
      </c>
      <c r="D1" s="3" t="s">
        <v>27</v>
      </c>
      <c r="E1" s="3" t="s">
        <v>27</v>
      </c>
    </row>
    <row r="2" spans="1:5">
      <c r="A2" t="s">
        <v>38</v>
      </c>
      <c r="B2" t="s">
        <v>11</v>
      </c>
      <c r="C2" s="5" t="s">
        <v>54</v>
      </c>
      <c r="D2" t="s">
        <v>26</v>
      </c>
    </row>
    <row r="3" spans="1:5">
      <c r="A3" t="s">
        <v>16</v>
      </c>
      <c r="B3" t="s">
        <v>22</v>
      </c>
      <c r="C3" s="5" t="s">
        <v>53</v>
      </c>
      <c r="D3" s="4" t="s">
        <v>28</v>
      </c>
    </row>
    <row r="4" spans="1:5">
      <c r="A4" t="s">
        <v>17</v>
      </c>
      <c r="B4" s="2">
        <f>Sheet1!F36-(Sheet1!C36)</f>
        <v>1526000</v>
      </c>
    </row>
    <row r="5" spans="1:5">
      <c r="A5" t="s">
        <v>52</v>
      </c>
      <c r="B5" s="2"/>
    </row>
    <row r="6" spans="1:5">
      <c r="A6" t="s">
        <v>29</v>
      </c>
    </row>
    <row r="7" spans="1:5">
      <c r="A7" t="s">
        <v>39</v>
      </c>
    </row>
    <row r="8" spans="1:5">
      <c r="A8" t="s">
        <v>10</v>
      </c>
      <c r="B8" s="2">
        <v>60000</v>
      </c>
    </row>
    <row r="9" spans="1:5">
      <c r="A9" t="s">
        <v>36</v>
      </c>
      <c r="B9" s="2">
        <v>70000</v>
      </c>
    </row>
    <row r="10" spans="1:5">
      <c r="A10" t="s">
        <v>34</v>
      </c>
      <c r="B10" s="2">
        <v>80000</v>
      </c>
    </row>
    <row r="11" spans="1:5">
      <c r="A11" t="s">
        <v>35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2024-08-28T08:35:01Z</cp:lastPrinted>
  <dcterms:created xsi:type="dcterms:W3CDTF">2019-03-28T03:58:09Z</dcterms:created>
  <dcterms:modified xsi:type="dcterms:W3CDTF">2024-08-30T07:29:11Z</dcterms:modified>
</cp:coreProperties>
</file>